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чая\Отчёт\2021\1 квартал\"/>
    </mc:Choice>
  </mc:AlternateContent>
  <bookViews>
    <workbookView xWindow="0" yWindow="0" windowWidth="24000" windowHeight="9735"/>
  </bookViews>
  <sheets>
    <sheet name="форма 1" sheetId="4" r:id="rId1"/>
  </sheets>
  <definedNames>
    <definedName name="_xlnm._FilterDatabase" localSheetId="0" hidden="1">'форма 1'!$A$18:$V$54</definedName>
    <definedName name="TABLE" localSheetId="0">'форма 1'!#REF!</definedName>
    <definedName name="TABLE_2" localSheetId="0">'форма 1'!#REF!</definedName>
    <definedName name="_xlnm.Print_Area" localSheetId="0">'форма 1'!$A$1:$V$54</definedName>
  </definedNames>
  <calcPr calcId="162913"/>
</workbook>
</file>

<file path=xl/calcChain.xml><?xml version="1.0" encoding="utf-8"?>
<calcChain xmlns="http://schemas.openxmlformats.org/spreadsheetml/2006/main">
  <c r="T54" i="4" l="1"/>
  <c r="T53" i="4"/>
  <c r="T51" i="4"/>
  <c r="T50" i="4"/>
  <c r="T49" i="4"/>
  <c r="T44" i="4"/>
  <c r="T43" i="4"/>
  <c r="T41" i="4"/>
  <c r="T39" i="4"/>
  <c r="T36" i="4"/>
  <c r="T35" i="4"/>
  <c r="T34" i="4"/>
  <c r="T33" i="4"/>
  <c r="T31" i="4"/>
  <c r="T30" i="4"/>
  <c r="T29" i="4"/>
  <c r="T28" i="4"/>
  <c r="T27" i="4"/>
  <c r="T26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D23" i="4"/>
  <c r="D20" i="4"/>
  <c r="H37" i="4"/>
  <c r="H32" i="4" s="1"/>
  <c r="H21" i="4" s="1"/>
  <c r="K37" i="4"/>
  <c r="M37" i="4"/>
  <c r="M32" i="4" s="1"/>
  <c r="M21" i="4" s="1"/>
  <c r="O37" i="4"/>
  <c r="O32" i="4" s="1"/>
  <c r="O21" i="4" s="1"/>
  <c r="Q37" i="4"/>
  <c r="Q32" i="4" s="1"/>
  <c r="Q21" i="4" s="1"/>
  <c r="R37" i="4"/>
  <c r="R32" i="4" s="1"/>
  <c r="R21" i="4" s="1"/>
  <c r="F37" i="4"/>
  <c r="F32" i="4" s="1"/>
  <c r="F21" i="4" s="1"/>
  <c r="E37" i="4"/>
  <c r="E32" i="4" s="1"/>
  <c r="E21" i="4" s="1"/>
  <c r="D37" i="4"/>
  <c r="D32" i="4" s="1"/>
  <c r="D21" i="4" s="1"/>
  <c r="E45" i="4"/>
  <c r="F45" i="4"/>
  <c r="H45" i="4"/>
  <c r="K45" i="4"/>
  <c r="M45" i="4"/>
  <c r="O45" i="4"/>
  <c r="Q45" i="4"/>
  <c r="R45" i="4"/>
  <c r="D45" i="4"/>
  <c r="H48" i="4"/>
  <c r="H47" i="4" s="1"/>
  <c r="I48" i="4"/>
  <c r="I47" i="4" s="1"/>
  <c r="J48" i="4"/>
  <c r="J47" i="4" s="1"/>
  <c r="K48" i="4"/>
  <c r="K47" i="4" s="1"/>
  <c r="L48" i="4"/>
  <c r="L47" i="4" s="1"/>
  <c r="M48" i="4"/>
  <c r="M47" i="4" s="1"/>
  <c r="N48" i="4"/>
  <c r="N47" i="4" s="1"/>
  <c r="O48" i="4"/>
  <c r="O47" i="4" s="1"/>
  <c r="P48" i="4"/>
  <c r="P47" i="4" s="1"/>
  <c r="Q48" i="4"/>
  <c r="Q47" i="4" s="1"/>
  <c r="Q42" i="4" s="1"/>
  <c r="Q22" i="4" s="1"/>
  <c r="R48" i="4"/>
  <c r="R47" i="4" s="1"/>
  <c r="R42" i="4" s="1"/>
  <c r="R22" i="4" s="1"/>
  <c r="S48" i="4"/>
  <c r="S47" i="4" s="1"/>
  <c r="F48" i="4"/>
  <c r="F47" i="4" s="1"/>
  <c r="G48" i="4"/>
  <c r="G47" i="4" s="1"/>
  <c r="E48" i="4"/>
  <c r="E47" i="4" s="1"/>
  <c r="D48" i="4"/>
  <c r="D47" i="4" s="1"/>
  <c r="F52" i="4"/>
  <c r="F24" i="4" s="1"/>
  <c r="G52" i="4"/>
  <c r="G24" i="4" s="1"/>
  <c r="H52" i="4"/>
  <c r="H24" i="4" s="1"/>
  <c r="I52" i="4"/>
  <c r="I24" i="4" s="1"/>
  <c r="J52" i="4"/>
  <c r="J24" i="4" s="1"/>
  <c r="K52" i="4"/>
  <c r="K24" i="4" s="1"/>
  <c r="L52" i="4"/>
  <c r="L24" i="4" s="1"/>
  <c r="M52" i="4"/>
  <c r="M24" i="4" s="1"/>
  <c r="N52" i="4"/>
  <c r="N24" i="4" s="1"/>
  <c r="O52" i="4"/>
  <c r="O24" i="4" s="1"/>
  <c r="P52" i="4"/>
  <c r="P24" i="4" s="1"/>
  <c r="Q52" i="4"/>
  <c r="Q24" i="4" s="1"/>
  <c r="R52" i="4"/>
  <c r="R24" i="4" s="1"/>
  <c r="S52" i="4"/>
  <c r="S24" i="4" s="1"/>
  <c r="E52" i="4"/>
  <c r="E24" i="4" s="1"/>
  <c r="D52" i="4"/>
  <c r="D24" i="4" s="1"/>
  <c r="P38" i="4"/>
  <c r="N38" i="4"/>
  <c r="L38" i="4"/>
  <c r="J38" i="4"/>
  <c r="P46" i="4"/>
  <c r="P45" i="4" s="1"/>
  <c r="P42" i="4" s="1"/>
  <c r="P22" i="4" s="1"/>
  <c r="N46" i="4"/>
  <c r="N45" i="4" s="1"/>
  <c r="L46" i="4"/>
  <c r="L45" i="4" s="1"/>
  <c r="J46" i="4"/>
  <c r="T46" i="4" s="1"/>
  <c r="P40" i="4"/>
  <c r="N40" i="4"/>
  <c r="L40" i="4"/>
  <c r="J40" i="4"/>
  <c r="U40" i="4" l="1"/>
  <c r="T40" i="4"/>
  <c r="U38" i="4"/>
  <c r="T38" i="4"/>
  <c r="K32" i="4"/>
  <c r="T47" i="4"/>
  <c r="T23" i="4"/>
  <c r="T24" i="4"/>
  <c r="T20" i="4"/>
  <c r="T48" i="4"/>
  <c r="T52" i="4"/>
  <c r="L42" i="4"/>
  <c r="L22" i="4" s="1"/>
  <c r="R19" i="4"/>
  <c r="R25" i="4" s="1"/>
  <c r="F42" i="4"/>
  <c r="F22" i="4" s="1"/>
  <c r="F19" i="4" s="1"/>
  <c r="F25" i="4" s="1"/>
  <c r="N37" i="4"/>
  <c r="N32" i="4" s="1"/>
  <c r="N21" i="4" s="1"/>
  <c r="M42" i="4"/>
  <c r="M22" i="4" s="1"/>
  <c r="M19" i="4" s="1"/>
  <c r="M25" i="4" s="1"/>
  <c r="K42" i="4"/>
  <c r="P37" i="4"/>
  <c r="P32" i="4" s="1"/>
  <c r="P21" i="4" s="1"/>
  <c r="P19" i="4" s="1"/>
  <c r="P25" i="4" s="1"/>
  <c r="J45" i="4"/>
  <c r="T45" i="4" s="1"/>
  <c r="J37" i="4"/>
  <c r="T37" i="4" s="1"/>
  <c r="L37" i="4"/>
  <c r="L32" i="4" s="1"/>
  <c r="L21" i="4" s="1"/>
  <c r="O42" i="4"/>
  <c r="O22" i="4" s="1"/>
  <c r="O19" i="4" s="1"/>
  <c r="O25" i="4" s="1"/>
  <c r="H42" i="4"/>
  <c r="H22" i="4" s="1"/>
  <c r="H19" i="4" s="1"/>
  <c r="H25" i="4" s="1"/>
  <c r="U46" i="4"/>
  <c r="D42" i="4"/>
  <c r="D22" i="4" s="1"/>
  <c r="D19" i="4" s="1"/>
  <c r="N42" i="4"/>
  <c r="N22" i="4" s="1"/>
  <c r="E42" i="4"/>
  <c r="E22" i="4" s="1"/>
  <c r="E19" i="4" s="1"/>
  <c r="E25" i="4" s="1"/>
  <c r="Q19" i="4"/>
  <c r="K21" i="4" l="1"/>
  <c r="D25" i="4"/>
  <c r="L19" i="4"/>
  <c r="L25" i="4" s="1"/>
  <c r="J42" i="4"/>
  <c r="T42" i="4" s="1"/>
  <c r="N19" i="4"/>
  <c r="N25" i="4" s="1"/>
  <c r="U45" i="4"/>
  <c r="J32" i="4"/>
  <c r="T32" i="4" s="1"/>
  <c r="U37" i="4"/>
  <c r="K22" i="4"/>
  <c r="U42" i="4" l="1"/>
  <c r="J22" i="4"/>
  <c r="T22" i="4" s="1"/>
  <c r="K19" i="4"/>
  <c r="J21" i="4"/>
  <c r="T21" i="4" s="1"/>
  <c r="U32" i="4"/>
  <c r="I46" i="4"/>
  <c r="I45" i="4" s="1"/>
  <c r="I40" i="4"/>
  <c r="I38" i="4"/>
  <c r="G46" i="4"/>
  <c r="G45" i="4" s="1"/>
  <c r="G42" i="4" s="1"/>
  <c r="G22" i="4" s="1"/>
  <c r="G40" i="4"/>
  <c r="G39" i="4"/>
  <c r="S39" i="4" s="1"/>
  <c r="G38" i="4"/>
  <c r="U22" i="4" l="1"/>
  <c r="J19" i="4"/>
  <c r="T19" i="4" s="1"/>
  <c r="G37" i="4"/>
  <c r="G32" i="4" s="1"/>
  <c r="G21" i="4" s="1"/>
  <c r="G19" i="4" s="1"/>
  <c r="I37" i="4"/>
  <c r="I32" i="4" s="1"/>
  <c r="I21" i="4" s="1"/>
  <c r="K25" i="4"/>
  <c r="U19" i="4"/>
  <c r="U21" i="4"/>
  <c r="I42" i="4"/>
  <c r="S40" i="4"/>
  <c r="S38" i="4"/>
  <c r="S46" i="4"/>
  <c r="S45" i="4" s="1"/>
  <c r="S42" i="4" s="1"/>
  <c r="S22" i="4" s="1"/>
  <c r="J25" i="4" l="1"/>
  <c r="T25" i="4" s="1"/>
  <c r="U25" i="4"/>
  <c r="I22" i="4"/>
  <c r="I19" i="4" s="1"/>
  <c r="S37" i="4"/>
  <c r="S32" i="4" s="1"/>
  <c r="S21" i="4" s="1"/>
  <c r="S19" i="4" s="1"/>
  <c r="Q25" i="4" l="1"/>
  <c r="G25" i="4"/>
  <c r="I25" i="4" l="1"/>
  <c r="S25" i="4" l="1"/>
</calcChain>
</file>

<file path=xl/sharedStrings.xml><?xml version="1.0" encoding="utf-8"?>
<sst xmlns="http://schemas.openxmlformats.org/spreadsheetml/2006/main" count="156" uniqueCount="116">
  <si>
    <t>Наименование инвестиционного проекта
(группы инвестиционных проектов)</t>
  </si>
  <si>
    <t>Факт</t>
  </si>
  <si>
    <t>%</t>
  </si>
  <si>
    <t>Причины отклонений</t>
  </si>
  <si>
    <t>ВСЕГО по инвестиционной программе, в том числе: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</si>
  <si>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</si>
  <si>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</si>
  <si>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</si>
  <si>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</si>
  <si>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</si>
  <si>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</si>
  <si>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</si>
  <si>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1.4</t>
  </si>
  <si>
    <t>1.3</t>
  </si>
  <si>
    <t>1.2.3.3</t>
  </si>
  <si>
    <t>1.2.3.2</t>
  </si>
  <si>
    <t>1.2.3.1</t>
  </si>
  <si>
    <t>1.2.3</t>
  </si>
  <si>
    <t>1.2.2</t>
  </si>
  <si>
    <t>1.2.1.2</t>
  </si>
  <si>
    <t>1.2.1.1</t>
  </si>
  <si>
    <t>1.2.1</t>
  </si>
  <si>
    <t>1.2</t>
  </si>
  <si>
    <t>1.1.3</t>
  </si>
  <si>
    <t>1.1.2</t>
  </si>
  <si>
    <t>1.1.1.2</t>
  </si>
  <si>
    <t>1.1.1.1</t>
  </si>
  <si>
    <t>1.1.1</t>
  </si>
  <si>
    <t>1.1</t>
  </si>
  <si>
    <t>1.5</t>
  </si>
  <si>
    <t>0</t>
  </si>
  <si>
    <t>0.1</t>
  </si>
  <si>
    <t>0.2</t>
  </si>
  <si>
    <t>0.3</t>
  </si>
  <si>
    <t>0.4</t>
  </si>
  <si>
    <t>0.5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</si>
  <si>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</si>
  <si>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</si>
  <si>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Г</t>
  </si>
  <si>
    <t>1.2.4</t>
  </si>
  <si>
    <t>1.3.1</t>
  </si>
  <si>
    <t>1.3.2</t>
  </si>
  <si>
    <t>Прочие инвестиционные проекты, всего, в том числе:</t>
  </si>
  <si>
    <t>Реконструкция, всего</t>
  </si>
  <si>
    <t>Модернизация, техническое перевооружение, модификация, всего</t>
  </si>
  <si>
    <t>Новое строительство, создание, покупка, всего</t>
  </si>
  <si>
    <t xml:space="preserve"> АО "Янтарьэнергосбыт" </t>
  </si>
  <si>
    <t>Реконструкция, всего, в том числе: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</si>
  <si>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</si>
  <si>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</si>
  <si>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прочих объектов основных средств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</si>
  <si>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</si>
  <si>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</si>
  <si>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</si>
  <si>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</si>
  <si>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</si>
  <si>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прочих объектов основных средств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</si>
  <si>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</si>
  <si>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</si>
  <si>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 xml:space="preserve">Приобретение персональных компьютеров </t>
  </si>
  <si>
    <t>Приобретение серверного оборудования</t>
  </si>
  <si>
    <t>Приобретение многофункциональных устройств (МФУ)</t>
  </si>
  <si>
    <t>Модификация программ для ЭВМ всего, в том числе:</t>
  </si>
  <si>
    <t>Новое строительство, создание, покупка,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</si>
  <si>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</si>
  <si>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</si>
  <si>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</si>
  <si>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</si>
  <si>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1.3.3.1</t>
  </si>
  <si>
    <t>1.3.4</t>
  </si>
  <si>
    <t>Создание, приобретение объектов нематериальных активов всего, в том числе:</t>
  </si>
  <si>
    <t>1.3.4.1</t>
  </si>
  <si>
    <t>Создание программ для ЭВМ, приобретение исключительных прав на программы для ЭВМ всего, в том числе:</t>
  </si>
  <si>
    <t>1.3.4.1.1</t>
  </si>
  <si>
    <t>Разработка внешнего сайта АО "Янтарьэнергосбыт"</t>
  </si>
  <si>
    <t>1.3.4.2</t>
  </si>
  <si>
    <t>Создание, приобретение прочих объектов нематериальных активов всего, в том числе:</t>
  </si>
  <si>
    <t>Покупка земельных участков для целей реализации инвестиционных проектов, всего, в том числе:</t>
  </si>
  <si>
    <t>1.5.1</t>
  </si>
  <si>
    <t xml:space="preserve">Монтаж системы контроля и управления доступом (СКУД) </t>
  </si>
  <si>
    <t>1.5.2</t>
  </si>
  <si>
    <t>Поставка и монтаж системы видеонаблюдения</t>
  </si>
  <si>
    <t>Акционерное общество "Янтарьэнергосбыт"</t>
  </si>
  <si>
    <t>Всего</t>
  </si>
  <si>
    <t>I квартал</t>
  </si>
  <si>
    <t>II квартал</t>
  </si>
  <si>
    <t>III квартал</t>
  </si>
  <si>
    <t>IV квартал</t>
  </si>
  <si>
    <t xml:space="preserve">План 
</t>
  </si>
  <si>
    <t>J_ЯЭС- 2020.04</t>
  </si>
  <si>
    <t>J_ЯЭС- 2020.05</t>
  </si>
  <si>
    <t>J_ЯЭС- 2020.06</t>
  </si>
  <si>
    <t>J_ЯЭС- 2020.01</t>
  </si>
  <si>
    <t>J_ЯЭС- 2020.07</t>
  </si>
  <si>
    <t>J_ЯЭС- 2020.02</t>
  </si>
  <si>
    <t>J_ЯЭС- 2020.03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</si>
  <si>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</si>
  <si>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</si>
  <si>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Полная сметная стоимость инвестиционного проекта
в соответствии с утвержденной проектной документацией в базисном уровне цен, млн. рублей
(без НДС)</t>
  </si>
  <si>
    <t>в базисном уровне цен</t>
  </si>
  <si>
    <t>в прогнозных ценах соответствующих лет</t>
  </si>
  <si>
    <t>Остаток освоения капитальных вложений на конец отчетного периода, млн. рублей
(без НДС)</t>
  </si>
  <si>
    <t>Номер группы инвестиционных проектов</t>
  </si>
  <si>
    <t>млн. руб. (без НДС)</t>
  </si>
  <si>
    <t>Развитие систем интеллектуального учета электрической энергии (2020-2022 гг.)</t>
  </si>
  <si>
    <t>к приказу Минэнерго России
от 25 апреля 2018 г. № 320</t>
  </si>
  <si>
    <t xml:space="preserve"> Приказом Службы по государственному регулированию цен и тарифов Калининградской области № 69-01э/19 от 19.09.2019</t>
  </si>
  <si>
    <t>за 1 квартал</t>
  </si>
  <si>
    <t>2021 года</t>
  </si>
  <si>
    <t>2021</t>
  </si>
  <si>
    <t>Фактический объем освоения капитальных вложений на 01.01.2021 год, 
в прогнозных ценах соответствующих лет, млн. рублей
(без НДС)</t>
  </si>
  <si>
    <t>Остаток освоения капитальных вложений на 01.01.2021 год,
млн. рублей
(без НДС)</t>
  </si>
  <si>
    <t>Освоение капитальных вложений 2021 года, млн. рублей (без НДС)</t>
  </si>
  <si>
    <t>Отклонение от плана освоения по итогам отчетного периода</t>
  </si>
  <si>
    <t>Отклонение обусловлено длительностью проведения конкурсных процедур.</t>
  </si>
  <si>
    <t>Остаток освоения капитальных вложений на 01.01.2021 года (столбец 7) указан с учётом экономии денежных средств в объеме 1,83 млн. руб. без НДС по факту ввода проектов (J_ЯЭС- 2020.02, J_ЯЭС- 2020.03, J_ЯЭС- 2020.07) в 2020 году. Данная экономия достигнута в ходе проведения закупочных процедур по вышеуказанным проектам.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</si>
</sst>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000"/>
    <numFmt numFmtId="168" formatCode="0.00000000"/>
    <numFmt numFmtId="170" formatCode="0.0"/>
  </numFmts>
  <fonts count="37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name val="Helv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u/>
      <sz val="10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6">
    <xf numFmtId="0" fontId="0" fillId="0" borderId="0"/>
    <xf numFmtId="0" fontId="1" fillId="0" borderId="0"/>
    <xf numFmtId="0" fontId="25" fillId="0" borderId="0"/>
    <xf numFmtId="0" fontId="24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9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4" fillId="0" borderId="0"/>
    <xf numFmtId="0" fontId="30" fillId="0" borderId="0"/>
    <xf numFmtId="0" fontId="5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0" borderId="9" applyNumberFormat="0" applyFill="0" applyAlignment="0" applyProtection="0"/>
    <xf numFmtId="0" fontId="31" fillId="0" borderId="0"/>
    <xf numFmtId="0" fontId="21" fillId="0" borderId="0" applyNumberFormat="0" applyFill="0" applyBorder="0" applyAlignment="0" applyProtection="0"/>
    <xf numFmtId="164" fontId="24" fillId="0" borderId="0" applyFont="0" applyFill="0" applyBorder="0" applyAlignment="0" applyProtection="0"/>
    <xf numFmtId="166" fontId="30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2" fillId="4" borderId="0" applyNumberFormat="0" applyBorder="0" applyAlignment="0" applyProtection="0"/>
    <xf numFmtId="0" fontId="5" fillId="0" borderId="0"/>
    <xf numFmtId="0" fontId="32" fillId="0" borderId="0" applyBorder="0">
      <alignment horizontal="center" vertical="center" wrapText="1"/>
    </xf>
    <xf numFmtId="0" fontId="33" fillId="0" borderId="20" applyBorder="0">
      <alignment horizontal="center" vertical="center" wrapText="1"/>
    </xf>
    <xf numFmtId="4" fontId="34" fillId="25" borderId="0" applyBorder="0">
      <alignment horizontal="right"/>
    </xf>
    <xf numFmtId="9" fontId="6" fillId="0" borderId="0" applyFont="0" applyFill="0" applyBorder="0" applyAlignment="0" applyProtection="0"/>
    <xf numFmtId="4" fontId="34" fillId="26" borderId="10" applyBorder="0">
      <alignment horizontal="right"/>
    </xf>
    <xf numFmtId="0" fontId="30" fillId="0" borderId="0"/>
  </cellStyleXfs>
  <cellXfs count="6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49" fontId="26" fillId="0" borderId="10" xfId="2" applyNumberFormat="1" applyFont="1" applyFill="1" applyBorder="1" applyAlignment="1">
      <alignment horizontal="center" vertical="center"/>
    </xf>
    <xf numFmtId="0" fontId="26" fillId="0" borderId="10" xfId="2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49" fontId="26" fillId="24" borderId="10" xfId="2" applyNumberFormat="1" applyFont="1" applyFill="1" applyBorder="1" applyAlignment="1">
      <alignment horizontal="center" vertical="center"/>
    </xf>
    <xf numFmtId="0" fontId="26" fillId="24" borderId="10" xfId="2" applyFont="1" applyFill="1" applyBorder="1" applyAlignment="1">
      <alignment horizontal="center" vertical="center" wrapText="1"/>
    </xf>
    <xf numFmtId="49" fontId="26" fillId="0" borderId="10" xfId="2" applyNumberFormat="1" applyFont="1" applyFill="1" applyBorder="1" applyAlignment="1">
      <alignment horizontal="left" vertical="center" wrapText="1"/>
    </xf>
    <xf numFmtId="0" fontId="23" fillId="0" borderId="0" xfId="0" applyNumberFormat="1" applyFont="1" applyBorder="1" applyAlignment="1">
      <alignment horizontal="left"/>
    </xf>
    <xf numFmtId="0" fontId="23" fillId="0" borderId="0" xfId="0" applyNumberFormat="1" applyFont="1" applyBorder="1" applyAlignment="1">
      <alignment horizontal="right"/>
    </xf>
    <xf numFmtId="0" fontId="23" fillId="0" borderId="10" xfId="0" applyNumberFormat="1" applyFont="1" applyBorder="1" applyAlignment="1">
      <alignment horizontal="center" vertical="top"/>
    </xf>
    <xf numFmtId="0" fontId="28" fillId="0" borderId="0" xfId="0" applyNumberFormat="1" applyFont="1" applyBorder="1" applyAlignment="1">
      <alignment horizontal="left"/>
    </xf>
    <xf numFmtId="0" fontId="28" fillId="0" borderId="0" xfId="0" applyNumberFormat="1" applyFont="1" applyBorder="1" applyAlignment="1">
      <alignment horizontal="right"/>
    </xf>
    <xf numFmtId="0" fontId="28" fillId="0" borderId="0" xfId="0" applyNumberFormat="1" applyFont="1" applyBorder="1" applyAlignment="1">
      <alignment horizontal="center" wrapText="1"/>
    </xf>
    <xf numFmtId="0" fontId="28" fillId="0" borderId="0" xfId="0" applyNumberFormat="1" applyFont="1" applyBorder="1" applyAlignment="1">
      <alignment horizontal="center" vertical="top"/>
    </xf>
    <xf numFmtId="0" fontId="28" fillId="0" borderId="10" xfId="0" applyNumberFormat="1" applyFont="1" applyBorder="1" applyAlignment="1">
      <alignment horizontal="center" vertical="top"/>
    </xf>
    <xf numFmtId="0" fontId="28" fillId="0" borderId="0" xfId="0" applyNumberFormat="1" applyFont="1" applyBorder="1" applyAlignment="1">
      <alignment vertical="top"/>
    </xf>
    <xf numFmtId="2" fontId="28" fillId="0" borderId="0" xfId="0" applyNumberFormat="1" applyFont="1" applyBorder="1" applyAlignment="1">
      <alignment horizontal="left"/>
    </xf>
    <xf numFmtId="167" fontId="28" fillId="0" borderId="0" xfId="0" applyNumberFormat="1" applyFont="1" applyBorder="1" applyAlignment="1">
      <alignment horizontal="left"/>
    </xf>
    <xf numFmtId="168" fontId="28" fillId="0" borderId="0" xfId="0" applyNumberFormat="1" applyFont="1" applyBorder="1" applyAlignment="1">
      <alignment horizontal="left"/>
    </xf>
    <xf numFmtId="0" fontId="1" fillId="0" borderId="10" xfId="0" applyFont="1" applyFill="1" applyBorder="1" applyAlignment="1">
      <alignment horizontal="center" vertical="center" wrapText="1"/>
    </xf>
    <xf numFmtId="2" fontId="1" fillId="0" borderId="10" xfId="4" applyNumberFormat="1" applyFont="1" applyFill="1" applyBorder="1" applyAlignment="1">
      <alignment horizontal="center" vertical="center"/>
    </xf>
    <xf numFmtId="0" fontId="1" fillId="0" borderId="10" xfId="0" applyNumberFormat="1" applyFont="1" applyBorder="1" applyAlignment="1">
      <alignment vertical="top" wrapText="1"/>
    </xf>
    <xf numFmtId="0" fontId="1" fillId="0" borderId="10" xfId="0" applyNumberFormat="1" applyFont="1" applyBorder="1" applyAlignment="1">
      <alignment horizontal="center" vertical="top" wrapText="1"/>
    </xf>
    <xf numFmtId="0" fontId="23" fillId="0" borderId="0" xfId="0" applyNumberFormat="1" applyFont="1" applyBorder="1" applyAlignment="1">
      <alignment horizontal="right" wrapText="1"/>
    </xf>
    <xf numFmtId="0" fontId="28" fillId="0" borderId="13" xfId="0" applyNumberFormat="1" applyFont="1" applyBorder="1" applyAlignment="1">
      <alignment horizontal="center" vertical="center" textRotation="90" wrapText="1"/>
    </xf>
    <xf numFmtId="0" fontId="28" fillId="0" borderId="17" xfId="0" applyNumberFormat="1" applyFont="1" applyBorder="1" applyAlignment="1">
      <alignment horizontal="center" vertical="center" textRotation="90" wrapText="1"/>
    </xf>
    <xf numFmtId="0" fontId="23" fillId="0" borderId="10" xfId="0" applyNumberFormat="1" applyFont="1" applyBorder="1" applyAlignment="1">
      <alignment horizontal="center" vertical="center" wrapText="1"/>
    </xf>
    <xf numFmtId="0" fontId="28" fillId="0" borderId="11" xfId="0" applyNumberFormat="1" applyFont="1" applyBorder="1" applyAlignment="1">
      <alignment horizontal="center" wrapText="1"/>
    </xf>
    <xf numFmtId="0" fontId="28" fillId="0" borderId="12" xfId="0" applyNumberFormat="1" applyFont="1" applyBorder="1" applyAlignment="1">
      <alignment horizontal="center" vertical="top"/>
    </xf>
    <xf numFmtId="0" fontId="23" fillId="0" borderId="0" xfId="0" applyNumberFormat="1" applyFont="1" applyBorder="1" applyAlignment="1">
      <alignment horizontal="center" wrapText="1"/>
    </xf>
    <xf numFmtId="0" fontId="23" fillId="0" borderId="0" xfId="0" applyNumberFormat="1" applyFont="1" applyBorder="1" applyAlignment="1">
      <alignment horizontal="center"/>
    </xf>
    <xf numFmtId="49" fontId="28" fillId="0" borderId="11" xfId="0" applyNumberFormat="1" applyFont="1" applyBorder="1" applyAlignment="1">
      <alignment horizontal="center"/>
    </xf>
    <xf numFmtId="0" fontId="28" fillId="0" borderId="0" xfId="0" applyNumberFormat="1" applyFont="1" applyBorder="1" applyAlignment="1">
      <alignment horizontal="center" vertical="top"/>
    </xf>
    <xf numFmtId="0" fontId="28" fillId="0" borderId="14" xfId="0" applyNumberFormat="1" applyFont="1" applyBorder="1" applyAlignment="1">
      <alignment horizontal="center" vertical="center"/>
    </xf>
    <xf numFmtId="0" fontId="28" fillId="0" borderId="15" xfId="0" applyNumberFormat="1" applyFont="1" applyBorder="1" applyAlignment="1">
      <alignment horizontal="center" vertical="center"/>
    </xf>
    <xf numFmtId="0" fontId="28" fillId="0" borderId="21" xfId="0" applyNumberFormat="1" applyFont="1" applyBorder="1" applyAlignment="1">
      <alignment horizontal="center" vertical="center" wrapText="1"/>
    </xf>
    <xf numFmtId="0" fontId="28" fillId="0" borderId="22" xfId="0" applyNumberFormat="1" applyFont="1" applyBorder="1" applyAlignment="1">
      <alignment horizontal="center" vertical="center" wrapText="1"/>
    </xf>
    <xf numFmtId="0" fontId="28" fillId="0" borderId="19" xfId="0" applyNumberFormat="1" applyFont="1" applyBorder="1" applyAlignment="1">
      <alignment horizontal="center" vertical="center" wrapText="1"/>
    </xf>
    <xf numFmtId="0" fontId="28" fillId="0" borderId="23" xfId="0" applyNumberFormat="1" applyFont="1" applyBorder="1" applyAlignment="1">
      <alignment horizontal="center" vertical="center" wrapText="1"/>
    </xf>
    <xf numFmtId="49" fontId="35" fillId="0" borderId="0" xfId="0" applyNumberFormat="1" applyFont="1" applyBorder="1" applyAlignment="1">
      <alignment horizontal="left" wrapText="1"/>
    </xf>
    <xf numFmtId="0" fontId="28" fillId="0" borderId="21" xfId="0" applyNumberFormat="1" applyFont="1" applyFill="1" applyBorder="1" applyAlignment="1">
      <alignment horizontal="center" vertical="center" wrapText="1"/>
    </xf>
    <xf numFmtId="0" fontId="28" fillId="0" borderId="22" xfId="0" applyNumberFormat="1" applyFont="1" applyFill="1" applyBorder="1" applyAlignment="1">
      <alignment horizontal="center" vertical="center" wrapText="1"/>
    </xf>
    <xf numFmtId="0" fontId="28" fillId="0" borderId="24" xfId="0" applyNumberFormat="1" applyFont="1" applyFill="1" applyBorder="1" applyAlignment="1">
      <alignment horizontal="center" vertical="center" wrapText="1"/>
    </xf>
    <xf numFmtId="0" fontId="28" fillId="0" borderId="25" xfId="0" applyNumberFormat="1" applyFont="1" applyFill="1" applyBorder="1" applyAlignment="1">
      <alignment horizontal="center" vertical="center" wrapText="1"/>
    </xf>
    <xf numFmtId="0" fontId="28" fillId="0" borderId="14" xfId="0" applyNumberFormat="1" applyFont="1" applyBorder="1" applyAlignment="1">
      <alignment horizontal="center" vertical="center" wrapText="1"/>
    </xf>
    <xf numFmtId="0" fontId="28" fillId="0" borderId="18" xfId="0" applyNumberFormat="1" applyFont="1" applyBorder="1" applyAlignment="1">
      <alignment horizontal="center" vertical="center" wrapText="1"/>
    </xf>
    <xf numFmtId="0" fontId="28" fillId="0" borderId="15" xfId="0" applyNumberFormat="1" applyFont="1" applyBorder="1" applyAlignment="1">
      <alignment horizontal="center" vertical="center" wrapText="1"/>
    </xf>
    <xf numFmtId="0" fontId="28" fillId="0" borderId="13" xfId="0" applyNumberFormat="1" applyFont="1" applyBorder="1" applyAlignment="1">
      <alignment horizontal="center" vertical="center" wrapText="1"/>
    </xf>
    <xf numFmtId="0" fontId="28" fillId="0" borderId="16" xfId="0" applyNumberFormat="1" applyFont="1" applyBorder="1" applyAlignment="1">
      <alignment horizontal="center" vertical="center" wrapText="1"/>
    </xf>
    <xf numFmtId="0" fontId="28" fillId="0" borderId="17" xfId="0" applyNumberFormat="1" applyFont="1" applyBorder="1" applyAlignment="1">
      <alignment horizontal="center" vertical="center" wrapText="1"/>
    </xf>
    <xf numFmtId="0" fontId="23" fillId="0" borderId="13" xfId="0" applyNumberFormat="1" applyFont="1" applyBorder="1" applyAlignment="1">
      <alignment horizontal="center" vertical="center" wrapText="1"/>
    </xf>
    <xf numFmtId="0" fontId="23" fillId="0" borderId="16" xfId="0" applyNumberFormat="1" applyFont="1" applyBorder="1" applyAlignment="1">
      <alignment horizontal="center" vertical="center" wrapText="1"/>
    </xf>
    <xf numFmtId="0" fontId="23" fillId="0" borderId="17" xfId="0" applyNumberFormat="1" applyFont="1" applyBorder="1" applyAlignment="1">
      <alignment horizontal="center" vertical="center" wrapText="1"/>
    </xf>
    <xf numFmtId="170" fontId="1" fillId="0" borderId="10" xfId="4" applyNumberFormat="1" applyFont="1" applyFill="1" applyBorder="1" applyAlignment="1">
      <alignment horizontal="center" vertical="center" wrapText="1"/>
    </xf>
    <xf numFmtId="170" fontId="1" fillId="0" borderId="10" xfId="4" applyNumberFormat="1" applyFont="1" applyFill="1" applyBorder="1" applyAlignment="1">
      <alignment horizontal="center" vertical="center"/>
    </xf>
    <xf numFmtId="170" fontId="36" fillId="0" borderId="10" xfId="6" applyNumberFormat="1" applyFont="1" applyFill="1" applyBorder="1" applyAlignment="1">
      <alignment horizontal="center" vertical="center"/>
    </xf>
  </cellXfs>
  <cellStyles count="76"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Акцент1 2" xfId="15"/>
    <cellStyle name="40% - Акцент2 2" xfId="16"/>
    <cellStyle name="40% - Акцент3 2" xfId="17"/>
    <cellStyle name="40% - Акцент4 2" xfId="18"/>
    <cellStyle name="40% - Акцент5 2" xfId="19"/>
    <cellStyle name="40% - Акцент6 2" xfId="20"/>
    <cellStyle name="60% - Акцент1 2" xfId="21"/>
    <cellStyle name="60% - Акцент2 2" xfId="22"/>
    <cellStyle name="60% - Акцент3 2" xfId="23"/>
    <cellStyle name="60% - Акцент4 2" xfId="24"/>
    <cellStyle name="60% - Акцент5 2" xfId="25"/>
    <cellStyle name="60% - Акцент6 2" xfId="26"/>
    <cellStyle name="Normal 2" xfId="27"/>
    <cellStyle name="Акцент1 2" xfId="28"/>
    <cellStyle name="Акцент2 2" xfId="29"/>
    <cellStyle name="Акцент3 2" xfId="30"/>
    <cellStyle name="Акцент4 2" xfId="31"/>
    <cellStyle name="Акцент5 2" xfId="32"/>
    <cellStyle name="Акцент6 2" xfId="33"/>
    <cellStyle name="Ввод  2" xfId="34"/>
    <cellStyle name="Вывод 2" xfId="35"/>
    <cellStyle name="Вычисление 2" xfId="36"/>
    <cellStyle name="Заголовок" xfId="70"/>
    <cellStyle name="Заголовок 1 2" xfId="37"/>
    <cellStyle name="Заголовок 2 2" xfId="38"/>
    <cellStyle name="Заголовок 3 2" xfId="39"/>
    <cellStyle name="Заголовок 4 2" xfId="40"/>
    <cellStyle name="ЗаголовокСтолбца" xfId="71"/>
    <cellStyle name="Значение" xfId="74"/>
    <cellStyle name="Итог 2" xfId="41"/>
    <cellStyle name="Контрольная ячейка 2" xfId="42"/>
    <cellStyle name="Название 2" xfId="43"/>
    <cellStyle name="Нейтральный 2" xfId="44"/>
    <cellStyle name="Обычный" xfId="0" builtinId="0"/>
    <cellStyle name="Обычный 10" xfId="69"/>
    <cellStyle name="Обычный 11 2 2" xfId="45"/>
    <cellStyle name="Обычный 12 2" xfId="46"/>
    <cellStyle name="Обычный 2" xfId="4"/>
    <cellStyle name="Обычный 2 2" xfId="75"/>
    <cellStyle name="Обычный 2 26 2" xfId="47"/>
    <cellStyle name="Обычный 3" xfId="1"/>
    <cellStyle name="Обычный 3 2" xfId="8"/>
    <cellStyle name="Обычный 3 2 2" xfId="48"/>
    <cellStyle name="Обычный 3 2 2 2" xfId="49"/>
    <cellStyle name="Обычный 3 21" xfId="50"/>
    <cellStyle name="Обычный 4" xfId="5"/>
    <cellStyle name="Обычный 4 2" xfId="51"/>
    <cellStyle name="Обычный 5" xfId="6"/>
    <cellStyle name="Обычный 6" xfId="7"/>
    <cellStyle name="Обычный 6 2" xfId="52"/>
    <cellStyle name="Обычный 6 2 2" xfId="53"/>
    <cellStyle name="Обычный 6 2 3" xfId="54"/>
    <cellStyle name="Обычный 7" xfId="2"/>
    <cellStyle name="Обычный 7 2" xfId="55"/>
    <cellStyle name="Обычный 8" xfId="56"/>
    <cellStyle name="Обычный 9" xfId="3"/>
    <cellStyle name="Плохой 2" xfId="57"/>
    <cellStyle name="Пояснение 2" xfId="58"/>
    <cellStyle name="Примечание 2" xfId="59"/>
    <cellStyle name="Процентный 2" xfId="60"/>
    <cellStyle name="Процентный 3" xfId="61"/>
    <cellStyle name="Процентный 5" xfId="73"/>
    <cellStyle name="Связанная ячейка 2" xfId="62"/>
    <cellStyle name="Стиль 1" xfId="63"/>
    <cellStyle name="Текст предупреждения 2" xfId="64"/>
    <cellStyle name="Финансовый 2" xfId="65"/>
    <cellStyle name="Финансовый 2 2 2 2 2" xfId="66"/>
    <cellStyle name="Финансовый 3" xfId="67"/>
    <cellStyle name="Формула_GRES.2007.5" xfId="72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7"/>
  <sheetViews>
    <sheetView tabSelected="1" topLeftCell="A7" zoomScale="85" zoomScaleNormal="85" zoomScaleSheetLayoutView="100" workbookViewId="0">
      <selection activeCell="A7" sqref="A7"/>
    </sheetView>
  </sheetViews>
  <sheetFormatPr defaultRowHeight="15.75" x14ac:dyDescent="0.25"/>
  <cols>
    <col min="1" max="1" width="8.85546875" style="1" customWidth="1"/>
    <col min="2" max="2" width="42.5703125" style="1" customWidth="1"/>
    <col min="3" max="3" width="15.5703125" style="1" customWidth="1"/>
    <col min="4" max="4" width="14.85546875" style="14" customWidth="1"/>
    <col min="5" max="5" width="13.85546875" style="14" customWidth="1"/>
    <col min="6" max="6" width="12.7109375" style="14" customWidth="1"/>
    <col min="7" max="7" width="12.140625" style="14" customWidth="1"/>
    <col min="8" max="8" width="8.85546875" style="14" customWidth="1"/>
    <col min="9" max="9" width="6.5703125" style="14" customWidth="1"/>
    <col min="10" max="10" width="8.140625" style="14" customWidth="1"/>
    <col min="11" max="11" width="5.42578125" style="14" customWidth="1"/>
    <col min="12" max="12" width="7.7109375" style="14" customWidth="1"/>
    <col min="13" max="13" width="5.85546875" style="14" customWidth="1"/>
    <col min="14" max="14" width="8.28515625" style="14" customWidth="1"/>
    <col min="15" max="15" width="5.42578125" style="14" customWidth="1"/>
    <col min="16" max="16" width="8.7109375" style="14" customWidth="1"/>
    <col min="17" max="17" width="6.42578125" style="14" customWidth="1"/>
    <col min="18" max="18" width="14.42578125" style="14" customWidth="1"/>
    <col min="19" max="19" width="14.28515625" style="14" customWidth="1"/>
    <col min="20" max="20" width="8.28515625" style="14" customWidth="1"/>
    <col min="21" max="21" width="9.7109375" style="14" customWidth="1"/>
    <col min="22" max="22" width="43.7109375" style="1" customWidth="1"/>
    <col min="23" max="16384" width="9.140625" style="1"/>
  </cols>
  <sheetData>
    <row r="1" spans="1:22" s="3" customFormat="1" ht="15" x14ac:dyDescent="0.25">
      <c r="A1" s="11"/>
      <c r="B1" s="11"/>
      <c r="C1" s="11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2" t="s">
        <v>96</v>
      </c>
    </row>
    <row r="2" spans="1:22" s="3" customFormat="1" ht="30.75" customHeight="1" x14ac:dyDescent="0.25">
      <c r="A2" s="11"/>
      <c r="B2" s="11"/>
      <c r="C2" s="11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27" t="s">
        <v>105</v>
      </c>
      <c r="V2" s="27"/>
    </row>
    <row r="3" spans="1:22" s="4" customFormat="1" ht="15" x14ac:dyDescent="0.25">
      <c r="A3" s="33" t="s">
        <v>97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</row>
    <row r="4" spans="1:22" s="4" customFormat="1" ht="15" x14ac:dyDescent="0.25">
      <c r="A4" s="11"/>
      <c r="B4" s="11"/>
      <c r="C4" s="11"/>
      <c r="D4" s="14"/>
      <c r="E4" s="14"/>
      <c r="F4" s="14"/>
      <c r="G4" s="14"/>
      <c r="H4" s="14"/>
      <c r="I4" s="15" t="s">
        <v>107</v>
      </c>
      <c r="J4" s="35" t="s">
        <v>108</v>
      </c>
      <c r="K4" s="35"/>
      <c r="L4" s="14"/>
      <c r="M4" s="14"/>
      <c r="N4" s="14"/>
      <c r="O4" s="14"/>
      <c r="P4" s="14"/>
      <c r="Q4" s="14"/>
      <c r="R4" s="14"/>
      <c r="S4" s="14"/>
      <c r="T4" s="14"/>
      <c r="U4" s="14"/>
      <c r="V4" s="11"/>
    </row>
    <row r="5" spans="1:22" ht="11.25" customHeight="1" x14ac:dyDescent="0.25">
      <c r="A5" s="11"/>
      <c r="B5" s="11"/>
      <c r="C5" s="11"/>
      <c r="V5" s="11"/>
    </row>
    <row r="6" spans="1:22" s="4" customFormat="1" ht="15" x14ac:dyDescent="0.25">
      <c r="A6" s="11"/>
      <c r="B6" s="11"/>
      <c r="C6" s="11"/>
      <c r="D6" s="14"/>
      <c r="E6" s="14"/>
      <c r="F6" s="14"/>
      <c r="G6" s="15" t="s">
        <v>5</v>
      </c>
      <c r="H6" s="31" t="s">
        <v>82</v>
      </c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16"/>
      <c r="U6" s="14"/>
      <c r="V6" s="11"/>
    </row>
    <row r="7" spans="1:22" s="3" customFormat="1" ht="15" x14ac:dyDescent="0.25">
      <c r="A7" s="11"/>
      <c r="B7" s="11"/>
      <c r="C7" s="11"/>
      <c r="D7" s="14"/>
      <c r="E7" s="14"/>
      <c r="F7" s="14"/>
      <c r="G7" s="14"/>
      <c r="H7" s="32" t="s">
        <v>6</v>
      </c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17"/>
      <c r="U7" s="14"/>
      <c r="V7" s="11"/>
    </row>
    <row r="8" spans="1:22" ht="11.25" customHeight="1" x14ac:dyDescent="0.25">
      <c r="A8" s="11"/>
      <c r="B8" s="11"/>
      <c r="C8" s="11"/>
      <c r="V8" s="11"/>
    </row>
    <row r="9" spans="1:22" s="4" customFormat="1" ht="15" x14ac:dyDescent="0.25">
      <c r="A9" s="11"/>
      <c r="B9" s="11"/>
      <c r="C9" s="11"/>
      <c r="D9" s="14"/>
      <c r="E9" s="14"/>
      <c r="F9" s="14"/>
      <c r="G9" s="14"/>
      <c r="H9" s="14"/>
      <c r="I9" s="14"/>
      <c r="J9" s="15" t="s">
        <v>7</v>
      </c>
      <c r="K9" s="35" t="s">
        <v>109</v>
      </c>
      <c r="L9" s="35"/>
      <c r="M9" s="14" t="s">
        <v>8</v>
      </c>
      <c r="N9" s="14"/>
      <c r="O9" s="14"/>
      <c r="P9" s="14"/>
      <c r="Q9" s="14"/>
      <c r="R9" s="14"/>
      <c r="S9" s="14"/>
      <c r="T9" s="14"/>
      <c r="U9" s="14"/>
      <c r="V9" s="11"/>
    </row>
    <row r="10" spans="1:22" ht="11.25" customHeight="1" x14ac:dyDescent="0.25">
      <c r="A10" s="11"/>
      <c r="B10" s="11"/>
      <c r="C10" s="11"/>
      <c r="V10" s="11"/>
    </row>
    <row r="11" spans="1:22" s="4" customFormat="1" ht="25.5" customHeight="1" x14ac:dyDescent="0.25">
      <c r="A11" s="11"/>
      <c r="B11" s="11"/>
      <c r="C11" s="11"/>
      <c r="D11" s="14"/>
      <c r="E11" s="14"/>
      <c r="F11" s="14"/>
      <c r="G11" s="14"/>
      <c r="H11" s="14"/>
      <c r="I11" s="14"/>
      <c r="J11" s="15" t="s">
        <v>9</v>
      </c>
      <c r="K11" s="43" t="s">
        <v>106</v>
      </c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</row>
    <row r="12" spans="1:22" s="3" customFormat="1" ht="15" x14ac:dyDescent="0.25">
      <c r="A12" s="11"/>
      <c r="B12" s="11"/>
      <c r="C12" s="11"/>
      <c r="D12" s="14"/>
      <c r="E12" s="14"/>
      <c r="F12" s="14"/>
      <c r="G12" s="14"/>
      <c r="I12" s="19"/>
      <c r="J12" s="19"/>
      <c r="K12" s="36" t="s">
        <v>10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ht="11.25" customHeight="1" x14ac:dyDescent="0.25">
      <c r="A13" s="11"/>
      <c r="B13" s="11"/>
      <c r="C13" s="11"/>
      <c r="V13" s="11"/>
    </row>
    <row r="14" spans="1:22" s="2" customFormat="1" ht="72" customHeight="1" x14ac:dyDescent="0.2">
      <c r="A14" s="54" t="s">
        <v>102</v>
      </c>
      <c r="B14" s="54" t="s">
        <v>0</v>
      </c>
      <c r="C14" s="54" t="s">
        <v>11</v>
      </c>
      <c r="D14" s="51" t="s">
        <v>98</v>
      </c>
      <c r="E14" s="51" t="s">
        <v>110</v>
      </c>
      <c r="F14" s="39" t="s">
        <v>111</v>
      </c>
      <c r="G14" s="40"/>
      <c r="H14" s="48" t="s">
        <v>112</v>
      </c>
      <c r="I14" s="49"/>
      <c r="J14" s="49"/>
      <c r="K14" s="49"/>
      <c r="L14" s="49"/>
      <c r="M14" s="49"/>
      <c r="N14" s="49"/>
      <c r="O14" s="49"/>
      <c r="P14" s="49"/>
      <c r="Q14" s="50"/>
      <c r="R14" s="39" t="s">
        <v>101</v>
      </c>
      <c r="S14" s="40"/>
      <c r="T14" s="44" t="s">
        <v>113</v>
      </c>
      <c r="U14" s="45"/>
      <c r="V14" s="30" t="s">
        <v>3</v>
      </c>
    </row>
    <row r="15" spans="1:22" s="2" customFormat="1" ht="36" customHeight="1" x14ac:dyDescent="0.2">
      <c r="A15" s="55"/>
      <c r="B15" s="55"/>
      <c r="C15" s="55"/>
      <c r="D15" s="52"/>
      <c r="E15" s="52"/>
      <c r="F15" s="41"/>
      <c r="G15" s="42"/>
      <c r="H15" s="37" t="s">
        <v>83</v>
      </c>
      <c r="I15" s="38"/>
      <c r="J15" s="37" t="s">
        <v>84</v>
      </c>
      <c r="K15" s="38"/>
      <c r="L15" s="37" t="s">
        <v>85</v>
      </c>
      <c r="M15" s="38"/>
      <c r="N15" s="37" t="s">
        <v>86</v>
      </c>
      <c r="O15" s="38"/>
      <c r="P15" s="37" t="s">
        <v>87</v>
      </c>
      <c r="Q15" s="38"/>
      <c r="R15" s="41"/>
      <c r="S15" s="42"/>
      <c r="T15" s="46"/>
      <c r="U15" s="47"/>
      <c r="V15" s="30"/>
    </row>
    <row r="16" spans="1:22" s="2" customFormat="1" ht="69" customHeight="1" x14ac:dyDescent="0.2">
      <c r="A16" s="55"/>
      <c r="B16" s="55"/>
      <c r="C16" s="55"/>
      <c r="D16" s="52"/>
      <c r="E16" s="52"/>
      <c r="F16" s="28" t="s">
        <v>99</v>
      </c>
      <c r="G16" s="28" t="s">
        <v>100</v>
      </c>
      <c r="H16" s="28" t="s">
        <v>88</v>
      </c>
      <c r="I16" s="28" t="s">
        <v>1</v>
      </c>
      <c r="J16" s="28" t="s">
        <v>88</v>
      </c>
      <c r="K16" s="28" t="s">
        <v>1</v>
      </c>
      <c r="L16" s="28" t="s">
        <v>88</v>
      </c>
      <c r="M16" s="28" t="s">
        <v>1</v>
      </c>
      <c r="N16" s="28" t="s">
        <v>88</v>
      </c>
      <c r="O16" s="28" t="s">
        <v>1</v>
      </c>
      <c r="P16" s="28" t="s">
        <v>88</v>
      </c>
      <c r="Q16" s="28" t="s">
        <v>1</v>
      </c>
      <c r="R16" s="28" t="s">
        <v>99</v>
      </c>
      <c r="S16" s="28" t="s">
        <v>100</v>
      </c>
      <c r="T16" s="28" t="s">
        <v>103</v>
      </c>
      <c r="U16" s="28" t="s">
        <v>2</v>
      </c>
      <c r="V16" s="30"/>
    </row>
    <row r="17" spans="1:25" s="2" customFormat="1" ht="78.75" customHeight="1" x14ac:dyDescent="0.2">
      <c r="A17" s="56"/>
      <c r="B17" s="56"/>
      <c r="C17" s="56"/>
      <c r="D17" s="53"/>
      <c r="E17" s="53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30"/>
    </row>
    <row r="18" spans="1:25" s="2" customFormat="1" ht="15" x14ac:dyDescent="0.2">
      <c r="A18" s="13">
        <v>1</v>
      </c>
      <c r="B18" s="13">
        <v>2</v>
      </c>
      <c r="C18" s="13">
        <v>3</v>
      </c>
      <c r="D18" s="18">
        <v>4</v>
      </c>
      <c r="E18" s="18">
        <v>5</v>
      </c>
      <c r="F18" s="18">
        <v>6</v>
      </c>
      <c r="G18" s="18">
        <v>7</v>
      </c>
      <c r="H18" s="18">
        <v>8</v>
      </c>
      <c r="I18" s="18">
        <v>9</v>
      </c>
      <c r="J18" s="18">
        <v>10</v>
      </c>
      <c r="K18" s="18">
        <v>11</v>
      </c>
      <c r="L18" s="18">
        <v>12</v>
      </c>
      <c r="M18" s="18">
        <v>13</v>
      </c>
      <c r="N18" s="18">
        <v>14</v>
      </c>
      <c r="O18" s="18">
        <v>15</v>
      </c>
      <c r="P18" s="18">
        <v>16</v>
      </c>
      <c r="Q18" s="18">
        <v>17</v>
      </c>
      <c r="R18" s="18">
        <v>18</v>
      </c>
      <c r="S18" s="18">
        <v>19</v>
      </c>
      <c r="T18" s="18">
        <v>20</v>
      </c>
      <c r="U18" s="18">
        <v>21</v>
      </c>
      <c r="V18" s="13">
        <v>22</v>
      </c>
    </row>
    <row r="19" spans="1:25" s="2" customFormat="1" ht="157.5" x14ac:dyDescent="0.2">
      <c r="A19" s="5" t="s">
        <v>30</v>
      </c>
      <c r="B19" s="6" t="s">
        <v>4</v>
      </c>
      <c r="C19" s="23" t="s">
        <v>38</v>
      </c>
      <c r="D19" s="57">
        <f>D20+D21+D22+D23+D24</f>
        <v>1200.1635090000002</v>
      </c>
      <c r="E19" s="57">
        <f t="shared" ref="E19:S19" si="0">E20+E21+E22+E23+E24</f>
        <v>259.30719830999999</v>
      </c>
      <c r="F19" s="57">
        <f t="shared" si="0"/>
        <v>0</v>
      </c>
      <c r="G19" s="57">
        <f t="shared" si="0"/>
        <v>939.02959769000006</v>
      </c>
      <c r="H19" s="57">
        <f t="shared" si="0"/>
        <v>467.23964999999998</v>
      </c>
      <c r="I19" s="57">
        <f t="shared" si="0"/>
        <v>0</v>
      </c>
      <c r="J19" s="57">
        <f t="shared" si="0"/>
        <v>116.8099125</v>
      </c>
      <c r="K19" s="57">
        <f t="shared" si="0"/>
        <v>0</v>
      </c>
      <c r="L19" s="57">
        <f t="shared" si="0"/>
        <v>116.8099125</v>
      </c>
      <c r="M19" s="57">
        <f t="shared" si="0"/>
        <v>0</v>
      </c>
      <c r="N19" s="57">
        <f t="shared" si="0"/>
        <v>116.8099125</v>
      </c>
      <c r="O19" s="57">
        <f t="shared" si="0"/>
        <v>0</v>
      </c>
      <c r="P19" s="57">
        <f t="shared" si="0"/>
        <v>116.8099125</v>
      </c>
      <c r="Q19" s="57">
        <f t="shared" si="0"/>
        <v>0</v>
      </c>
      <c r="R19" s="57">
        <f t="shared" si="0"/>
        <v>0</v>
      </c>
      <c r="S19" s="57">
        <f t="shared" si="0"/>
        <v>939.02959769000006</v>
      </c>
      <c r="T19" s="58">
        <f>K19-J19</f>
        <v>-116.8099125</v>
      </c>
      <c r="U19" s="24">
        <f>K19/J19*100-100</f>
        <v>-100</v>
      </c>
      <c r="V19" s="25" t="s">
        <v>115</v>
      </c>
      <c r="X19" s="20"/>
      <c r="Y19" s="20"/>
    </row>
    <row r="20" spans="1:25" s="2" customFormat="1" x14ac:dyDescent="0.2">
      <c r="A20" s="5" t="s">
        <v>31</v>
      </c>
      <c r="B20" s="6" t="s">
        <v>43</v>
      </c>
      <c r="C20" s="23" t="s">
        <v>38</v>
      </c>
      <c r="D20" s="57">
        <f>D26</f>
        <v>0</v>
      </c>
      <c r="E20" s="57">
        <f t="shared" ref="E20:S20" si="1">E26</f>
        <v>0</v>
      </c>
      <c r="F20" s="57">
        <f t="shared" si="1"/>
        <v>0</v>
      </c>
      <c r="G20" s="57">
        <f t="shared" si="1"/>
        <v>0</v>
      </c>
      <c r="H20" s="57">
        <f t="shared" si="1"/>
        <v>0</v>
      </c>
      <c r="I20" s="57">
        <f t="shared" si="1"/>
        <v>0</v>
      </c>
      <c r="J20" s="57">
        <f t="shared" si="1"/>
        <v>0</v>
      </c>
      <c r="K20" s="57">
        <f t="shared" si="1"/>
        <v>0</v>
      </c>
      <c r="L20" s="57">
        <f t="shared" si="1"/>
        <v>0</v>
      </c>
      <c r="M20" s="57">
        <f t="shared" si="1"/>
        <v>0</v>
      </c>
      <c r="N20" s="57">
        <f t="shared" si="1"/>
        <v>0</v>
      </c>
      <c r="O20" s="57">
        <f t="shared" si="1"/>
        <v>0</v>
      </c>
      <c r="P20" s="57">
        <f t="shared" si="1"/>
        <v>0</v>
      </c>
      <c r="Q20" s="57">
        <f t="shared" si="1"/>
        <v>0</v>
      </c>
      <c r="R20" s="57">
        <f t="shared" si="1"/>
        <v>0</v>
      </c>
      <c r="S20" s="57">
        <f t="shared" si="1"/>
        <v>0</v>
      </c>
      <c r="T20" s="58">
        <f>K20-J20</f>
        <v>0</v>
      </c>
      <c r="U20" s="24">
        <v>0</v>
      </c>
      <c r="V20" s="25"/>
    </row>
    <row r="21" spans="1:25" s="2" customFormat="1" ht="30" x14ac:dyDescent="0.2">
      <c r="A21" s="5" t="s">
        <v>32</v>
      </c>
      <c r="B21" s="6" t="s">
        <v>44</v>
      </c>
      <c r="C21" s="23" t="s">
        <v>38</v>
      </c>
      <c r="D21" s="57">
        <f>D32</f>
        <v>18.718706000000001</v>
      </c>
      <c r="E21" s="57">
        <f t="shared" ref="E21:S21" si="2">E32</f>
        <v>6.0175322500000004</v>
      </c>
      <c r="F21" s="57">
        <f t="shared" si="2"/>
        <v>0</v>
      </c>
      <c r="G21" s="57">
        <f t="shared" si="2"/>
        <v>12.701173750000001</v>
      </c>
      <c r="H21" s="57">
        <f t="shared" si="2"/>
        <v>3.8396500000000002</v>
      </c>
      <c r="I21" s="57">
        <f t="shared" si="2"/>
        <v>0</v>
      </c>
      <c r="J21" s="57">
        <f t="shared" si="2"/>
        <v>0.95991250000000006</v>
      </c>
      <c r="K21" s="57">
        <f t="shared" si="2"/>
        <v>0</v>
      </c>
      <c r="L21" s="57">
        <f t="shared" si="2"/>
        <v>0.95991250000000006</v>
      </c>
      <c r="M21" s="57">
        <f t="shared" si="2"/>
        <v>0</v>
      </c>
      <c r="N21" s="57">
        <f t="shared" si="2"/>
        <v>0.95991250000000006</v>
      </c>
      <c r="O21" s="57">
        <f t="shared" si="2"/>
        <v>0</v>
      </c>
      <c r="P21" s="57">
        <f t="shared" si="2"/>
        <v>0.95991250000000006</v>
      </c>
      <c r="Q21" s="57">
        <f t="shared" si="2"/>
        <v>0</v>
      </c>
      <c r="R21" s="57">
        <f t="shared" si="2"/>
        <v>0</v>
      </c>
      <c r="S21" s="57">
        <f t="shared" si="2"/>
        <v>12.701173750000001</v>
      </c>
      <c r="T21" s="58">
        <f t="shared" ref="T21:T22" si="3">K21-J21</f>
        <v>-0.95991250000000006</v>
      </c>
      <c r="U21" s="24">
        <f>K21/J21*100-100</f>
        <v>-100</v>
      </c>
      <c r="V21" s="25"/>
    </row>
    <row r="22" spans="1:25" s="2" customFormat="1" ht="30" x14ac:dyDescent="0.2">
      <c r="A22" s="5" t="s">
        <v>33</v>
      </c>
      <c r="B22" s="6" t="s">
        <v>45</v>
      </c>
      <c r="C22" s="23" t="s">
        <v>38</v>
      </c>
      <c r="D22" s="57">
        <f>D42</f>
        <v>1178.5930400000002</v>
      </c>
      <c r="E22" s="57">
        <f t="shared" ref="E22:S22" si="4">E42</f>
        <v>250.84171606000001</v>
      </c>
      <c r="F22" s="57">
        <f t="shared" si="4"/>
        <v>0</v>
      </c>
      <c r="G22" s="57">
        <f t="shared" si="4"/>
        <v>926.32842394000011</v>
      </c>
      <c r="H22" s="57">
        <f t="shared" si="4"/>
        <v>463.4</v>
      </c>
      <c r="I22" s="57">
        <f t="shared" si="4"/>
        <v>0</v>
      </c>
      <c r="J22" s="57">
        <f t="shared" si="4"/>
        <v>115.85</v>
      </c>
      <c r="K22" s="57">
        <f t="shared" si="4"/>
        <v>0</v>
      </c>
      <c r="L22" s="57">
        <f t="shared" si="4"/>
        <v>115.85</v>
      </c>
      <c r="M22" s="57">
        <f t="shared" si="4"/>
        <v>0</v>
      </c>
      <c r="N22" s="57">
        <f t="shared" si="4"/>
        <v>115.85</v>
      </c>
      <c r="O22" s="57">
        <f t="shared" si="4"/>
        <v>0</v>
      </c>
      <c r="P22" s="57">
        <f t="shared" si="4"/>
        <v>115.85</v>
      </c>
      <c r="Q22" s="57">
        <f t="shared" si="4"/>
        <v>0</v>
      </c>
      <c r="R22" s="57">
        <f t="shared" si="4"/>
        <v>0</v>
      </c>
      <c r="S22" s="57">
        <f t="shared" si="4"/>
        <v>926.32842394000011</v>
      </c>
      <c r="T22" s="58">
        <f t="shared" si="3"/>
        <v>-115.85</v>
      </c>
      <c r="U22" s="24">
        <f>K22/J22*100-100</f>
        <v>-100</v>
      </c>
      <c r="V22" s="25"/>
    </row>
    <row r="23" spans="1:25" s="2" customFormat="1" ht="30" x14ac:dyDescent="0.2">
      <c r="A23" s="5" t="s">
        <v>34</v>
      </c>
      <c r="B23" s="6" t="s">
        <v>36</v>
      </c>
      <c r="C23" s="23" t="s">
        <v>38</v>
      </c>
      <c r="D23" s="57">
        <f>D51</f>
        <v>0</v>
      </c>
      <c r="E23" s="57">
        <f t="shared" ref="E23:S23" si="5">E51</f>
        <v>0</v>
      </c>
      <c r="F23" s="57">
        <f t="shared" si="5"/>
        <v>0</v>
      </c>
      <c r="G23" s="57">
        <f t="shared" si="5"/>
        <v>0</v>
      </c>
      <c r="H23" s="57">
        <f t="shared" si="5"/>
        <v>0</v>
      </c>
      <c r="I23" s="57">
        <f t="shared" si="5"/>
        <v>0</v>
      </c>
      <c r="J23" s="57">
        <f t="shared" si="5"/>
        <v>0</v>
      </c>
      <c r="K23" s="57">
        <f t="shared" si="5"/>
        <v>0</v>
      </c>
      <c r="L23" s="57">
        <f t="shared" si="5"/>
        <v>0</v>
      </c>
      <c r="M23" s="57">
        <f t="shared" si="5"/>
        <v>0</v>
      </c>
      <c r="N23" s="57">
        <f t="shared" si="5"/>
        <v>0</v>
      </c>
      <c r="O23" s="57">
        <f t="shared" si="5"/>
        <v>0</v>
      </c>
      <c r="P23" s="57">
        <f t="shared" si="5"/>
        <v>0</v>
      </c>
      <c r="Q23" s="57">
        <f t="shared" si="5"/>
        <v>0</v>
      </c>
      <c r="R23" s="57">
        <f t="shared" si="5"/>
        <v>0</v>
      </c>
      <c r="S23" s="57">
        <f t="shared" si="5"/>
        <v>0</v>
      </c>
      <c r="T23" s="58">
        <f t="shared" ref="T23:T24" si="6">K23-J23</f>
        <v>0</v>
      </c>
      <c r="U23" s="24">
        <v>0</v>
      </c>
      <c r="V23" s="25"/>
    </row>
    <row r="24" spans="1:25" s="2" customFormat="1" x14ac:dyDescent="0.2">
      <c r="A24" s="5" t="s">
        <v>35</v>
      </c>
      <c r="B24" s="6" t="s">
        <v>37</v>
      </c>
      <c r="C24" s="23" t="s">
        <v>38</v>
      </c>
      <c r="D24" s="57">
        <f>D52</f>
        <v>2.851763</v>
      </c>
      <c r="E24" s="57">
        <f t="shared" ref="E24:S24" si="7">E52</f>
        <v>2.4479500000000001</v>
      </c>
      <c r="F24" s="57">
        <f t="shared" si="7"/>
        <v>0</v>
      </c>
      <c r="G24" s="57">
        <f t="shared" si="7"/>
        <v>0</v>
      </c>
      <c r="H24" s="57">
        <f t="shared" si="7"/>
        <v>0</v>
      </c>
      <c r="I24" s="57">
        <f t="shared" si="7"/>
        <v>0</v>
      </c>
      <c r="J24" s="57">
        <f t="shared" si="7"/>
        <v>0</v>
      </c>
      <c r="K24" s="57">
        <f t="shared" si="7"/>
        <v>0</v>
      </c>
      <c r="L24" s="57">
        <f t="shared" si="7"/>
        <v>0</v>
      </c>
      <c r="M24" s="57">
        <f t="shared" si="7"/>
        <v>0</v>
      </c>
      <c r="N24" s="57">
        <f t="shared" si="7"/>
        <v>0</v>
      </c>
      <c r="O24" s="57">
        <f t="shared" si="7"/>
        <v>0</v>
      </c>
      <c r="P24" s="57">
        <f t="shared" si="7"/>
        <v>0</v>
      </c>
      <c r="Q24" s="57">
        <f t="shared" si="7"/>
        <v>0</v>
      </c>
      <c r="R24" s="57">
        <f t="shared" si="7"/>
        <v>0</v>
      </c>
      <c r="S24" s="57">
        <f t="shared" si="7"/>
        <v>0</v>
      </c>
      <c r="T24" s="58">
        <f t="shared" si="6"/>
        <v>0</v>
      </c>
      <c r="U24" s="24">
        <v>0</v>
      </c>
      <c r="V24" s="25"/>
    </row>
    <row r="25" spans="1:25" s="2" customFormat="1" x14ac:dyDescent="0.2">
      <c r="A25" s="7">
        <v>1</v>
      </c>
      <c r="B25" s="7" t="s">
        <v>46</v>
      </c>
      <c r="C25" s="23" t="s">
        <v>38</v>
      </c>
      <c r="D25" s="57">
        <f>D19</f>
        <v>1200.1635090000002</v>
      </c>
      <c r="E25" s="57">
        <f>E19</f>
        <v>259.30719830999999</v>
      </c>
      <c r="F25" s="57">
        <f t="shared" ref="F25:S25" si="8">F19</f>
        <v>0</v>
      </c>
      <c r="G25" s="57">
        <f t="shared" si="8"/>
        <v>939.02959769000006</v>
      </c>
      <c r="H25" s="57">
        <f t="shared" si="8"/>
        <v>467.23964999999998</v>
      </c>
      <c r="I25" s="57">
        <f t="shared" si="8"/>
        <v>0</v>
      </c>
      <c r="J25" s="57">
        <f t="shared" si="8"/>
        <v>116.8099125</v>
      </c>
      <c r="K25" s="57">
        <f t="shared" si="8"/>
        <v>0</v>
      </c>
      <c r="L25" s="57">
        <f t="shared" si="8"/>
        <v>116.8099125</v>
      </c>
      <c r="M25" s="57">
        <f t="shared" si="8"/>
        <v>0</v>
      </c>
      <c r="N25" s="57">
        <f t="shared" si="8"/>
        <v>116.8099125</v>
      </c>
      <c r="O25" s="57">
        <f t="shared" si="8"/>
        <v>0</v>
      </c>
      <c r="P25" s="57">
        <f t="shared" si="8"/>
        <v>116.8099125</v>
      </c>
      <c r="Q25" s="57">
        <f t="shared" si="8"/>
        <v>0</v>
      </c>
      <c r="R25" s="57">
        <f t="shared" si="8"/>
        <v>0</v>
      </c>
      <c r="S25" s="57">
        <f t="shared" si="8"/>
        <v>939.02959769000006</v>
      </c>
      <c r="T25" s="58">
        <f>K25-J25</f>
        <v>-116.8099125</v>
      </c>
      <c r="U25" s="24">
        <f>K25/J25*100-100</f>
        <v>-100</v>
      </c>
      <c r="V25" s="25"/>
    </row>
    <row r="26" spans="1:25" s="2" customFormat="1" x14ac:dyDescent="0.2">
      <c r="A26" s="8" t="s">
        <v>28</v>
      </c>
      <c r="B26" s="9" t="s">
        <v>47</v>
      </c>
      <c r="C26" s="23" t="s">
        <v>38</v>
      </c>
      <c r="D26" s="57">
        <v>0</v>
      </c>
      <c r="E26" s="57">
        <v>0</v>
      </c>
      <c r="F26" s="57">
        <v>0</v>
      </c>
      <c r="G26" s="57">
        <v>0</v>
      </c>
      <c r="H26" s="57">
        <v>0</v>
      </c>
      <c r="I26" s="57">
        <v>0</v>
      </c>
      <c r="J26" s="57">
        <v>0</v>
      </c>
      <c r="K26" s="57">
        <v>0</v>
      </c>
      <c r="L26" s="57">
        <v>0</v>
      </c>
      <c r="M26" s="57">
        <v>0</v>
      </c>
      <c r="N26" s="59">
        <v>0</v>
      </c>
      <c r="O26" s="57">
        <v>0</v>
      </c>
      <c r="P26" s="57">
        <v>0</v>
      </c>
      <c r="Q26" s="57">
        <v>0</v>
      </c>
      <c r="R26" s="57">
        <v>0</v>
      </c>
      <c r="S26" s="57">
        <v>0</v>
      </c>
      <c r="T26" s="58">
        <f t="shared" ref="T26:T31" si="9">K26-J26</f>
        <v>0</v>
      </c>
      <c r="U26" s="24">
        <v>0</v>
      </c>
      <c r="V26" s="25"/>
    </row>
    <row r="27" spans="1:25" s="2" customFormat="1" ht="30" x14ac:dyDescent="0.2">
      <c r="A27" s="8" t="s">
        <v>27</v>
      </c>
      <c r="B27" s="9" t="s">
        <v>48</v>
      </c>
      <c r="C27" s="23" t="s">
        <v>38</v>
      </c>
      <c r="D27" s="57">
        <v>0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7">
        <v>0</v>
      </c>
      <c r="K27" s="57">
        <v>0</v>
      </c>
      <c r="L27" s="57">
        <v>0</v>
      </c>
      <c r="M27" s="57">
        <v>0</v>
      </c>
      <c r="N27" s="59">
        <v>0</v>
      </c>
      <c r="O27" s="57">
        <v>0</v>
      </c>
      <c r="P27" s="57">
        <v>0</v>
      </c>
      <c r="Q27" s="57">
        <v>0</v>
      </c>
      <c r="R27" s="57">
        <v>0</v>
      </c>
      <c r="S27" s="57">
        <v>0</v>
      </c>
      <c r="T27" s="58">
        <f t="shared" si="9"/>
        <v>0</v>
      </c>
      <c r="U27" s="24">
        <v>0</v>
      </c>
      <c r="V27" s="25"/>
    </row>
    <row r="28" spans="1:25" s="2" customFormat="1" ht="45" x14ac:dyDescent="0.2">
      <c r="A28" s="8" t="s">
        <v>26</v>
      </c>
      <c r="B28" s="9" t="s">
        <v>49</v>
      </c>
      <c r="C28" s="23" t="s">
        <v>38</v>
      </c>
      <c r="D28" s="57">
        <v>0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v>0</v>
      </c>
      <c r="L28" s="57">
        <v>0</v>
      </c>
      <c r="M28" s="57">
        <v>0</v>
      </c>
      <c r="N28" s="59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  <c r="T28" s="58">
        <f t="shared" si="9"/>
        <v>0</v>
      </c>
      <c r="U28" s="24">
        <v>0</v>
      </c>
      <c r="V28" s="25"/>
    </row>
    <row r="29" spans="1:25" s="2" customFormat="1" ht="30" x14ac:dyDescent="0.2">
      <c r="A29" s="5" t="s">
        <v>25</v>
      </c>
      <c r="B29" s="6" t="s">
        <v>50</v>
      </c>
      <c r="C29" s="23" t="s">
        <v>38</v>
      </c>
      <c r="D29" s="57"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0</v>
      </c>
      <c r="K29" s="57">
        <v>0</v>
      </c>
      <c r="L29" s="57">
        <v>0</v>
      </c>
      <c r="M29" s="57">
        <v>0</v>
      </c>
      <c r="N29" s="59">
        <v>0</v>
      </c>
      <c r="O29" s="57">
        <v>0</v>
      </c>
      <c r="P29" s="57">
        <v>0</v>
      </c>
      <c r="Q29" s="57">
        <v>0</v>
      </c>
      <c r="R29" s="57">
        <v>0</v>
      </c>
      <c r="S29" s="57">
        <v>0</v>
      </c>
      <c r="T29" s="58">
        <f t="shared" si="9"/>
        <v>0</v>
      </c>
      <c r="U29" s="24">
        <v>0</v>
      </c>
      <c r="V29" s="25"/>
    </row>
    <row r="30" spans="1:25" s="2" customFormat="1" ht="45" x14ac:dyDescent="0.2">
      <c r="A30" s="5" t="s">
        <v>24</v>
      </c>
      <c r="B30" s="6" t="s">
        <v>51</v>
      </c>
      <c r="C30" s="23" t="s">
        <v>38</v>
      </c>
      <c r="D30" s="57">
        <v>0</v>
      </c>
      <c r="E30" s="57">
        <v>0</v>
      </c>
      <c r="F30" s="57">
        <v>0</v>
      </c>
      <c r="G30" s="57">
        <v>0</v>
      </c>
      <c r="H30" s="57">
        <v>0</v>
      </c>
      <c r="I30" s="57">
        <v>0</v>
      </c>
      <c r="J30" s="57">
        <v>0</v>
      </c>
      <c r="K30" s="57">
        <v>0</v>
      </c>
      <c r="L30" s="57">
        <v>0</v>
      </c>
      <c r="M30" s="57">
        <v>0</v>
      </c>
      <c r="N30" s="59">
        <v>0</v>
      </c>
      <c r="O30" s="57">
        <v>0</v>
      </c>
      <c r="P30" s="57">
        <v>0</v>
      </c>
      <c r="Q30" s="57">
        <v>0</v>
      </c>
      <c r="R30" s="57">
        <v>0</v>
      </c>
      <c r="S30" s="57">
        <v>0</v>
      </c>
      <c r="T30" s="58">
        <f t="shared" si="9"/>
        <v>0</v>
      </c>
      <c r="U30" s="24">
        <v>0</v>
      </c>
      <c r="V30" s="25"/>
    </row>
    <row r="31" spans="1:25" s="2" customFormat="1" ht="30" x14ac:dyDescent="0.2">
      <c r="A31" s="5" t="s">
        <v>23</v>
      </c>
      <c r="B31" s="6" t="s">
        <v>52</v>
      </c>
      <c r="C31" s="23" t="s">
        <v>38</v>
      </c>
      <c r="D31" s="57">
        <v>0</v>
      </c>
      <c r="E31" s="57">
        <v>0</v>
      </c>
      <c r="F31" s="57">
        <v>0</v>
      </c>
      <c r="G31" s="57">
        <v>0</v>
      </c>
      <c r="H31" s="57">
        <v>0</v>
      </c>
      <c r="I31" s="57">
        <v>0</v>
      </c>
      <c r="J31" s="57">
        <v>0</v>
      </c>
      <c r="K31" s="57">
        <v>0</v>
      </c>
      <c r="L31" s="57">
        <v>0</v>
      </c>
      <c r="M31" s="57">
        <v>0</v>
      </c>
      <c r="N31" s="59">
        <v>0</v>
      </c>
      <c r="O31" s="57">
        <v>0</v>
      </c>
      <c r="P31" s="57">
        <v>0</v>
      </c>
      <c r="Q31" s="57">
        <v>0</v>
      </c>
      <c r="R31" s="57">
        <v>0</v>
      </c>
      <c r="S31" s="57">
        <v>0</v>
      </c>
      <c r="T31" s="58">
        <f t="shared" si="9"/>
        <v>0</v>
      </c>
      <c r="U31" s="24">
        <v>0</v>
      </c>
      <c r="V31" s="25"/>
    </row>
    <row r="32" spans="1:25" s="2" customFormat="1" ht="45" x14ac:dyDescent="0.2">
      <c r="A32" s="5" t="s">
        <v>22</v>
      </c>
      <c r="B32" s="6" t="s">
        <v>53</v>
      </c>
      <c r="C32" s="23" t="s">
        <v>38</v>
      </c>
      <c r="D32" s="57">
        <f>D33+D36+D37+D41</f>
        <v>18.718706000000001</v>
      </c>
      <c r="E32" s="57">
        <f t="shared" ref="E32:S32" si="10">E33+E36+E37+E41</f>
        <v>6.0175322500000004</v>
      </c>
      <c r="F32" s="57">
        <f t="shared" si="10"/>
        <v>0</v>
      </c>
      <c r="G32" s="57">
        <f t="shared" si="10"/>
        <v>12.701173750000001</v>
      </c>
      <c r="H32" s="57">
        <f t="shared" si="10"/>
        <v>3.8396500000000002</v>
      </c>
      <c r="I32" s="57">
        <f t="shared" si="10"/>
        <v>0</v>
      </c>
      <c r="J32" s="57">
        <f t="shared" si="10"/>
        <v>0.95991250000000006</v>
      </c>
      <c r="K32" s="57">
        <f t="shared" si="10"/>
        <v>0</v>
      </c>
      <c r="L32" s="57">
        <f t="shared" si="10"/>
        <v>0.95991250000000006</v>
      </c>
      <c r="M32" s="57">
        <f t="shared" si="10"/>
        <v>0</v>
      </c>
      <c r="N32" s="57">
        <f t="shared" si="10"/>
        <v>0.95991250000000006</v>
      </c>
      <c r="O32" s="57">
        <f t="shared" si="10"/>
        <v>0</v>
      </c>
      <c r="P32" s="57">
        <f t="shared" si="10"/>
        <v>0.95991250000000006</v>
      </c>
      <c r="Q32" s="57">
        <f t="shared" si="10"/>
        <v>0</v>
      </c>
      <c r="R32" s="57">
        <f t="shared" si="10"/>
        <v>0</v>
      </c>
      <c r="S32" s="57">
        <f t="shared" si="10"/>
        <v>12.701173750000001</v>
      </c>
      <c r="T32" s="58">
        <f>K32-J32</f>
        <v>-0.95991250000000006</v>
      </c>
      <c r="U32" s="24">
        <f>K32/J32*100-100</f>
        <v>-100</v>
      </c>
      <c r="V32" s="25"/>
    </row>
    <row r="33" spans="1:24" s="2" customFormat="1" ht="30" x14ac:dyDescent="0.2">
      <c r="A33" s="5" t="s">
        <v>21</v>
      </c>
      <c r="B33" s="6" t="s">
        <v>54</v>
      </c>
      <c r="C33" s="23" t="s">
        <v>38</v>
      </c>
      <c r="D33" s="57">
        <v>0</v>
      </c>
      <c r="E33" s="57">
        <v>0</v>
      </c>
      <c r="F33" s="57">
        <v>0</v>
      </c>
      <c r="G33" s="57">
        <v>0</v>
      </c>
      <c r="H33" s="57">
        <v>0</v>
      </c>
      <c r="I33" s="57">
        <v>0</v>
      </c>
      <c r="J33" s="57">
        <v>0</v>
      </c>
      <c r="K33" s="57">
        <v>0</v>
      </c>
      <c r="L33" s="57">
        <v>0</v>
      </c>
      <c r="M33" s="57">
        <v>0</v>
      </c>
      <c r="N33" s="59">
        <v>0</v>
      </c>
      <c r="O33" s="57">
        <v>0</v>
      </c>
      <c r="P33" s="57">
        <v>0</v>
      </c>
      <c r="Q33" s="57">
        <v>0</v>
      </c>
      <c r="R33" s="57">
        <v>0</v>
      </c>
      <c r="S33" s="57">
        <v>0</v>
      </c>
      <c r="T33" s="58">
        <f t="shared" ref="T33:T38" si="11">K33-J33</f>
        <v>0</v>
      </c>
      <c r="U33" s="24">
        <v>0</v>
      </c>
      <c r="V33" s="25"/>
    </row>
    <row r="34" spans="1:24" s="2" customFormat="1" ht="60" x14ac:dyDescent="0.2">
      <c r="A34" s="5" t="s">
        <v>20</v>
      </c>
      <c r="B34" s="6" t="s">
        <v>55</v>
      </c>
      <c r="C34" s="23" t="s">
        <v>38</v>
      </c>
      <c r="D34" s="57">
        <v>0</v>
      </c>
      <c r="E34" s="57">
        <v>0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7">
        <v>0</v>
      </c>
      <c r="N34" s="59">
        <v>0</v>
      </c>
      <c r="O34" s="57">
        <v>0</v>
      </c>
      <c r="P34" s="57">
        <v>0</v>
      </c>
      <c r="Q34" s="57">
        <v>0</v>
      </c>
      <c r="R34" s="57">
        <v>0</v>
      </c>
      <c r="S34" s="57">
        <v>0</v>
      </c>
      <c r="T34" s="58">
        <f t="shared" si="11"/>
        <v>0</v>
      </c>
      <c r="U34" s="24">
        <v>0</v>
      </c>
      <c r="V34" s="25"/>
    </row>
    <row r="35" spans="1:24" s="2" customFormat="1" ht="45" x14ac:dyDescent="0.2">
      <c r="A35" s="5" t="s">
        <v>19</v>
      </c>
      <c r="B35" s="6" t="s">
        <v>56</v>
      </c>
      <c r="C35" s="23" t="s">
        <v>38</v>
      </c>
      <c r="D35" s="57">
        <v>0</v>
      </c>
      <c r="E35" s="57">
        <v>0</v>
      </c>
      <c r="F35" s="57">
        <v>0</v>
      </c>
      <c r="G35" s="57">
        <v>0</v>
      </c>
      <c r="H35" s="57">
        <v>0</v>
      </c>
      <c r="I35" s="57">
        <v>0</v>
      </c>
      <c r="J35" s="57">
        <v>0</v>
      </c>
      <c r="K35" s="57">
        <v>0</v>
      </c>
      <c r="L35" s="57">
        <v>0</v>
      </c>
      <c r="M35" s="57">
        <v>0</v>
      </c>
      <c r="N35" s="59">
        <v>0</v>
      </c>
      <c r="O35" s="57">
        <v>0</v>
      </c>
      <c r="P35" s="57">
        <v>0</v>
      </c>
      <c r="Q35" s="57">
        <v>0</v>
      </c>
      <c r="R35" s="57">
        <v>0</v>
      </c>
      <c r="S35" s="57">
        <v>0</v>
      </c>
      <c r="T35" s="58">
        <f t="shared" si="11"/>
        <v>0</v>
      </c>
      <c r="U35" s="24">
        <v>0</v>
      </c>
      <c r="V35" s="25"/>
    </row>
    <row r="36" spans="1:24" s="2" customFormat="1" ht="45" x14ac:dyDescent="0.2">
      <c r="A36" s="5" t="s">
        <v>18</v>
      </c>
      <c r="B36" s="6" t="s">
        <v>57</v>
      </c>
      <c r="C36" s="23" t="s">
        <v>38</v>
      </c>
      <c r="D36" s="57">
        <v>0</v>
      </c>
      <c r="E36" s="57">
        <v>0</v>
      </c>
      <c r="F36" s="57">
        <v>0</v>
      </c>
      <c r="G36" s="57">
        <v>0</v>
      </c>
      <c r="H36" s="57">
        <v>0</v>
      </c>
      <c r="I36" s="57">
        <v>0</v>
      </c>
      <c r="J36" s="57">
        <v>0</v>
      </c>
      <c r="K36" s="57">
        <v>0</v>
      </c>
      <c r="L36" s="57">
        <v>0</v>
      </c>
      <c r="M36" s="57">
        <v>0</v>
      </c>
      <c r="N36" s="59">
        <v>0</v>
      </c>
      <c r="O36" s="57">
        <v>0</v>
      </c>
      <c r="P36" s="57">
        <v>0</v>
      </c>
      <c r="Q36" s="57">
        <v>0</v>
      </c>
      <c r="R36" s="57">
        <v>0</v>
      </c>
      <c r="S36" s="57">
        <v>0</v>
      </c>
      <c r="T36" s="58">
        <f t="shared" si="11"/>
        <v>0</v>
      </c>
      <c r="U36" s="24">
        <v>0</v>
      </c>
      <c r="V36" s="25"/>
    </row>
    <row r="37" spans="1:24" s="2" customFormat="1" ht="45" x14ac:dyDescent="0.2">
      <c r="A37" s="5" t="s">
        <v>17</v>
      </c>
      <c r="B37" s="6" t="s">
        <v>58</v>
      </c>
      <c r="C37" s="23" t="s">
        <v>38</v>
      </c>
      <c r="D37" s="57">
        <f>D38+D39+D40</f>
        <v>18.718706000000001</v>
      </c>
      <c r="E37" s="57">
        <f>E38+E39+E40</f>
        <v>6.0175322500000004</v>
      </c>
      <c r="F37" s="57">
        <f>F38+F39+F40</f>
        <v>0</v>
      </c>
      <c r="G37" s="57">
        <f>G38+G39+G40</f>
        <v>12.701173750000001</v>
      </c>
      <c r="H37" s="57">
        <f t="shared" ref="H37:S37" si="12">H38+H39+H40</f>
        <v>3.8396500000000002</v>
      </c>
      <c r="I37" s="57">
        <f t="shared" si="12"/>
        <v>0</v>
      </c>
      <c r="J37" s="57">
        <f t="shared" si="12"/>
        <v>0.95991250000000006</v>
      </c>
      <c r="K37" s="57">
        <f t="shared" si="12"/>
        <v>0</v>
      </c>
      <c r="L37" s="57">
        <f t="shared" si="12"/>
        <v>0.95991250000000006</v>
      </c>
      <c r="M37" s="57">
        <f t="shared" si="12"/>
        <v>0</v>
      </c>
      <c r="N37" s="57">
        <f t="shared" si="12"/>
        <v>0.95991250000000006</v>
      </c>
      <c r="O37" s="57">
        <f t="shared" si="12"/>
        <v>0</v>
      </c>
      <c r="P37" s="57">
        <f t="shared" si="12"/>
        <v>0.95991250000000006</v>
      </c>
      <c r="Q37" s="57">
        <f t="shared" si="12"/>
        <v>0</v>
      </c>
      <c r="R37" s="57">
        <f t="shared" si="12"/>
        <v>0</v>
      </c>
      <c r="S37" s="57">
        <f t="shared" si="12"/>
        <v>12.701173750000001</v>
      </c>
      <c r="T37" s="58">
        <f t="shared" si="11"/>
        <v>-0.95991250000000006</v>
      </c>
      <c r="U37" s="24">
        <f>K37/J37*100-100</f>
        <v>-100</v>
      </c>
      <c r="V37" s="25"/>
    </row>
    <row r="38" spans="1:24" s="2" customFormat="1" ht="47.25" x14ac:dyDescent="0.2">
      <c r="A38" s="5" t="s">
        <v>16</v>
      </c>
      <c r="B38" s="10" t="s">
        <v>59</v>
      </c>
      <c r="C38" s="23" t="s">
        <v>89</v>
      </c>
      <c r="D38" s="57">
        <v>9.3319500000000009</v>
      </c>
      <c r="E38" s="57">
        <v>3.105</v>
      </c>
      <c r="F38" s="57">
        <v>0</v>
      </c>
      <c r="G38" s="57">
        <f>D38-E38</f>
        <v>6.2269500000000004</v>
      </c>
      <c r="H38" s="57">
        <v>3.1106500000000001</v>
      </c>
      <c r="I38" s="57">
        <f>K38+M38+O38+Q38</f>
        <v>0</v>
      </c>
      <c r="J38" s="57">
        <f>H38/4</f>
        <v>0.77766250000000003</v>
      </c>
      <c r="K38" s="57">
        <v>0</v>
      </c>
      <c r="L38" s="57">
        <f>H38/4</f>
        <v>0.77766250000000003</v>
      </c>
      <c r="M38" s="57">
        <v>0</v>
      </c>
      <c r="N38" s="59">
        <f>H38/4</f>
        <v>0.77766250000000003</v>
      </c>
      <c r="O38" s="57">
        <v>0</v>
      </c>
      <c r="P38" s="57">
        <f>H38/4</f>
        <v>0.77766250000000003</v>
      </c>
      <c r="Q38" s="57">
        <v>0</v>
      </c>
      <c r="R38" s="57">
        <v>0</v>
      </c>
      <c r="S38" s="58">
        <f>G38-I38</f>
        <v>6.2269500000000004</v>
      </c>
      <c r="T38" s="58">
        <f t="shared" si="11"/>
        <v>-0.77766250000000003</v>
      </c>
      <c r="U38" s="24">
        <f>K38/J38*100-100</f>
        <v>-100</v>
      </c>
      <c r="V38" s="25" t="s">
        <v>114</v>
      </c>
    </row>
    <row r="39" spans="1:24" s="2" customFormat="1" ht="31.5" x14ac:dyDescent="0.2">
      <c r="A39" s="5" t="s">
        <v>15</v>
      </c>
      <c r="B39" s="10" t="s">
        <v>60</v>
      </c>
      <c r="C39" s="23" t="s">
        <v>90</v>
      </c>
      <c r="D39" s="57">
        <v>7.4417160000000004</v>
      </c>
      <c r="E39" s="57">
        <v>2.9125322499999999</v>
      </c>
      <c r="F39" s="57">
        <v>0</v>
      </c>
      <c r="G39" s="57">
        <f t="shared" ref="G39:G40" si="13">D39-E39</f>
        <v>4.5291837500000005</v>
      </c>
      <c r="H39" s="57">
        <v>0</v>
      </c>
      <c r="I39" s="57">
        <v>0</v>
      </c>
      <c r="J39" s="57">
        <v>0</v>
      </c>
      <c r="K39" s="57">
        <v>0</v>
      </c>
      <c r="L39" s="57">
        <v>0</v>
      </c>
      <c r="M39" s="57">
        <v>0</v>
      </c>
      <c r="N39" s="59">
        <v>0</v>
      </c>
      <c r="O39" s="57">
        <v>0</v>
      </c>
      <c r="P39" s="57">
        <v>0</v>
      </c>
      <c r="Q39" s="57">
        <v>0</v>
      </c>
      <c r="R39" s="57">
        <v>0</v>
      </c>
      <c r="S39" s="58">
        <f>G39-I39</f>
        <v>4.5291837500000005</v>
      </c>
      <c r="T39" s="58">
        <f>K39-J39</f>
        <v>0</v>
      </c>
      <c r="U39" s="24">
        <v>0</v>
      </c>
      <c r="V39" s="26"/>
    </row>
    <row r="40" spans="1:24" s="2" customFormat="1" ht="47.25" x14ac:dyDescent="0.2">
      <c r="A40" s="5" t="s">
        <v>14</v>
      </c>
      <c r="B40" s="10" t="s">
        <v>61</v>
      </c>
      <c r="C40" s="23" t="s">
        <v>91</v>
      </c>
      <c r="D40" s="57">
        <v>1.9450400000000001</v>
      </c>
      <c r="E40" s="57">
        <v>0</v>
      </c>
      <c r="F40" s="57">
        <v>0</v>
      </c>
      <c r="G40" s="57">
        <f t="shared" si="13"/>
        <v>1.9450400000000001</v>
      </c>
      <c r="H40" s="57">
        <v>0.72899999999999998</v>
      </c>
      <c r="I40" s="57">
        <f>K40+M40+O40+Q40</f>
        <v>0</v>
      </c>
      <c r="J40" s="57">
        <f>H40/4</f>
        <v>0.18225</v>
      </c>
      <c r="K40" s="57">
        <v>0</v>
      </c>
      <c r="L40" s="57">
        <f>H40/4</f>
        <v>0.18225</v>
      </c>
      <c r="M40" s="57">
        <v>0</v>
      </c>
      <c r="N40" s="59">
        <f>H40/4</f>
        <v>0.18225</v>
      </c>
      <c r="O40" s="57">
        <v>0</v>
      </c>
      <c r="P40" s="57">
        <f>H40/4</f>
        <v>0.18225</v>
      </c>
      <c r="Q40" s="57">
        <v>0</v>
      </c>
      <c r="R40" s="57">
        <v>0</v>
      </c>
      <c r="S40" s="58">
        <f>G40-I40</f>
        <v>1.9450400000000001</v>
      </c>
      <c r="T40" s="58">
        <f>K40-J40</f>
        <v>-0.18225</v>
      </c>
      <c r="U40" s="24">
        <f>K40/J40*100-100</f>
        <v>-100</v>
      </c>
      <c r="V40" s="25" t="s">
        <v>114</v>
      </c>
      <c r="X40" s="21"/>
    </row>
    <row r="41" spans="1:24" s="2" customFormat="1" ht="30" x14ac:dyDescent="0.2">
      <c r="A41" s="5" t="s">
        <v>39</v>
      </c>
      <c r="B41" s="6" t="s">
        <v>62</v>
      </c>
      <c r="C41" s="23" t="s">
        <v>38</v>
      </c>
      <c r="D41" s="57">
        <v>0</v>
      </c>
      <c r="E41" s="57">
        <v>0</v>
      </c>
      <c r="F41" s="57">
        <v>0</v>
      </c>
      <c r="G41" s="57">
        <v>0</v>
      </c>
      <c r="H41" s="57">
        <v>0</v>
      </c>
      <c r="I41" s="57">
        <v>0</v>
      </c>
      <c r="J41" s="57">
        <v>0</v>
      </c>
      <c r="K41" s="57">
        <v>0</v>
      </c>
      <c r="L41" s="57">
        <v>0</v>
      </c>
      <c r="M41" s="57">
        <v>0</v>
      </c>
      <c r="N41" s="59">
        <v>0</v>
      </c>
      <c r="O41" s="57">
        <v>0</v>
      </c>
      <c r="P41" s="57">
        <v>0</v>
      </c>
      <c r="Q41" s="57">
        <v>0</v>
      </c>
      <c r="R41" s="57">
        <v>0</v>
      </c>
      <c r="S41" s="57">
        <v>0</v>
      </c>
      <c r="T41" s="58">
        <f>K41-J41</f>
        <v>0</v>
      </c>
      <c r="U41" s="24">
        <v>0</v>
      </c>
      <c r="V41" s="25"/>
    </row>
    <row r="42" spans="1:24" s="2" customFormat="1" ht="30" x14ac:dyDescent="0.2">
      <c r="A42" s="5" t="s">
        <v>13</v>
      </c>
      <c r="B42" s="6" t="s">
        <v>63</v>
      </c>
      <c r="C42" s="23" t="s">
        <v>38</v>
      </c>
      <c r="D42" s="57">
        <f>D43+D44+D45+D47</f>
        <v>1178.5930400000002</v>
      </c>
      <c r="E42" s="57">
        <f>E43+E44+E45+E47</f>
        <v>250.84171606000001</v>
      </c>
      <c r="F42" s="57">
        <f t="shared" ref="F42:S42" si="14">F43+F44+F45+F47</f>
        <v>0</v>
      </c>
      <c r="G42" s="57">
        <f t="shared" si="14"/>
        <v>926.32842394000011</v>
      </c>
      <c r="H42" s="57">
        <f t="shared" si="14"/>
        <v>463.4</v>
      </c>
      <c r="I42" s="57">
        <f t="shared" si="14"/>
        <v>0</v>
      </c>
      <c r="J42" s="57">
        <f t="shared" si="14"/>
        <v>115.85</v>
      </c>
      <c r="K42" s="57">
        <f t="shared" si="14"/>
        <v>0</v>
      </c>
      <c r="L42" s="57">
        <f t="shared" si="14"/>
        <v>115.85</v>
      </c>
      <c r="M42" s="57">
        <f t="shared" si="14"/>
        <v>0</v>
      </c>
      <c r="N42" s="57">
        <f t="shared" si="14"/>
        <v>115.85</v>
      </c>
      <c r="O42" s="57">
        <f t="shared" si="14"/>
        <v>0</v>
      </c>
      <c r="P42" s="57">
        <f t="shared" si="14"/>
        <v>115.85</v>
      </c>
      <c r="Q42" s="57">
        <f t="shared" si="14"/>
        <v>0</v>
      </c>
      <c r="R42" s="57">
        <f t="shared" si="14"/>
        <v>0</v>
      </c>
      <c r="S42" s="57">
        <f t="shared" si="14"/>
        <v>926.32842394000011</v>
      </c>
      <c r="T42" s="58">
        <f>K42-J42</f>
        <v>-115.85</v>
      </c>
      <c r="U42" s="24">
        <f>K42/J42*100-100</f>
        <v>-100</v>
      </c>
      <c r="V42" s="25"/>
    </row>
    <row r="43" spans="1:24" s="2" customFormat="1" ht="30" x14ac:dyDescent="0.2">
      <c r="A43" s="5" t="s">
        <v>40</v>
      </c>
      <c r="B43" s="6" t="s">
        <v>64</v>
      </c>
      <c r="C43" s="23" t="s">
        <v>38</v>
      </c>
      <c r="D43" s="57">
        <v>0</v>
      </c>
      <c r="E43" s="57">
        <v>0</v>
      </c>
      <c r="F43" s="57">
        <v>0</v>
      </c>
      <c r="G43" s="57">
        <v>0</v>
      </c>
      <c r="H43" s="57">
        <v>0</v>
      </c>
      <c r="I43" s="57">
        <v>0</v>
      </c>
      <c r="J43" s="57">
        <v>0</v>
      </c>
      <c r="K43" s="57">
        <v>0</v>
      </c>
      <c r="L43" s="57">
        <v>0</v>
      </c>
      <c r="M43" s="57">
        <v>0</v>
      </c>
      <c r="N43" s="59">
        <v>0</v>
      </c>
      <c r="O43" s="57">
        <v>0</v>
      </c>
      <c r="P43" s="57">
        <v>0</v>
      </c>
      <c r="Q43" s="57">
        <v>0</v>
      </c>
      <c r="R43" s="57">
        <v>0</v>
      </c>
      <c r="S43" s="57">
        <v>0</v>
      </c>
      <c r="T43" s="58">
        <f t="shared" ref="T43:T46" si="15">K43-J43</f>
        <v>0</v>
      </c>
      <c r="U43" s="24">
        <v>0</v>
      </c>
      <c r="V43" s="25"/>
    </row>
    <row r="44" spans="1:24" s="2" customFormat="1" ht="45" x14ac:dyDescent="0.2">
      <c r="A44" s="5" t="s">
        <v>41</v>
      </c>
      <c r="B44" s="6" t="s">
        <v>65</v>
      </c>
      <c r="C44" s="23" t="s">
        <v>38</v>
      </c>
      <c r="D44" s="57">
        <v>0</v>
      </c>
      <c r="E44" s="57">
        <v>0</v>
      </c>
      <c r="F44" s="57">
        <v>0</v>
      </c>
      <c r="G44" s="57">
        <v>0</v>
      </c>
      <c r="H44" s="57">
        <v>0</v>
      </c>
      <c r="I44" s="57">
        <v>0</v>
      </c>
      <c r="J44" s="57">
        <v>0</v>
      </c>
      <c r="K44" s="57">
        <v>0</v>
      </c>
      <c r="L44" s="57">
        <v>0</v>
      </c>
      <c r="M44" s="57">
        <v>0</v>
      </c>
      <c r="N44" s="59">
        <v>0</v>
      </c>
      <c r="O44" s="57">
        <v>0</v>
      </c>
      <c r="P44" s="57">
        <v>0</v>
      </c>
      <c r="Q44" s="57">
        <v>0</v>
      </c>
      <c r="R44" s="57">
        <v>0</v>
      </c>
      <c r="S44" s="57">
        <v>0</v>
      </c>
      <c r="T44" s="58">
        <f t="shared" si="15"/>
        <v>0</v>
      </c>
      <c r="U44" s="24">
        <v>0</v>
      </c>
      <c r="V44" s="25"/>
    </row>
    <row r="45" spans="1:24" s="2" customFormat="1" ht="45" x14ac:dyDescent="0.2">
      <c r="A45" s="5" t="s">
        <v>66</v>
      </c>
      <c r="B45" s="6" t="s">
        <v>67</v>
      </c>
      <c r="C45" s="23" t="s">
        <v>38</v>
      </c>
      <c r="D45" s="57">
        <f>D46</f>
        <v>1176.9430400000001</v>
      </c>
      <c r="E45" s="57">
        <f t="shared" ref="E45:S45" si="16">E46</f>
        <v>250.61461606</v>
      </c>
      <c r="F45" s="57">
        <f t="shared" si="16"/>
        <v>0</v>
      </c>
      <c r="G45" s="57">
        <f t="shared" si="16"/>
        <v>926.32842394000011</v>
      </c>
      <c r="H45" s="57">
        <f t="shared" si="16"/>
        <v>463.4</v>
      </c>
      <c r="I45" s="57">
        <f t="shared" si="16"/>
        <v>0</v>
      </c>
      <c r="J45" s="57">
        <f t="shared" si="16"/>
        <v>115.85</v>
      </c>
      <c r="K45" s="57">
        <f t="shared" si="16"/>
        <v>0</v>
      </c>
      <c r="L45" s="57">
        <f t="shared" si="16"/>
        <v>115.85</v>
      </c>
      <c r="M45" s="57">
        <f t="shared" si="16"/>
        <v>0</v>
      </c>
      <c r="N45" s="57">
        <f t="shared" si="16"/>
        <v>115.85</v>
      </c>
      <c r="O45" s="57">
        <f t="shared" si="16"/>
        <v>0</v>
      </c>
      <c r="P45" s="57">
        <f t="shared" si="16"/>
        <v>115.85</v>
      </c>
      <c r="Q45" s="57">
        <f t="shared" si="16"/>
        <v>0</v>
      </c>
      <c r="R45" s="57">
        <f t="shared" si="16"/>
        <v>0</v>
      </c>
      <c r="S45" s="57">
        <f t="shared" si="16"/>
        <v>926.32842394000011</v>
      </c>
      <c r="T45" s="58">
        <f t="shared" si="15"/>
        <v>-115.85</v>
      </c>
      <c r="U45" s="24">
        <f>K45/J45*100-100</f>
        <v>-100</v>
      </c>
      <c r="V45" s="25"/>
    </row>
    <row r="46" spans="1:24" s="2" customFormat="1" ht="47.25" x14ac:dyDescent="0.2">
      <c r="A46" s="5" t="s">
        <v>68</v>
      </c>
      <c r="B46" s="10" t="s">
        <v>104</v>
      </c>
      <c r="C46" s="23" t="s">
        <v>92</v>
      </c>
      <c r="D46" s="57">
        <v>1176.9430400000001</v>
      </c>
      <c r="E46" s="57">
        <v>250.61461606</v>
      </c>
      <c r="F46" s="57">
        <v>0</v>
      </c>
      <c r="G46" s="57">
        <f>D46-E46</f>
        <v>926.32842394000011</v>
      </c>
      <c r="H46" s="57">
        <v>463.4</v>
      </c>
      <c r="I46" s="57">
        <f>K46+M46+O46+Q46</f>
        <v>0</v>
      </c>
      <c r="J46" s="57">
        <f>H46/4</f>
        <v>115.85</v>
      </c>
      <c r="K46" s="57">
        <v>0</v>
      </c>
      <c r="L46" s="57">
        <f>H46/4</f>
        <v>115.85</v>
      </c>
      <c r="M46" s="57">
        <v>0</v>
      </c>
      <c r="N46" s="59">
        <f>H46/4</f>
        <v>115.85</v>
      </c>
      <c r="O46" s="57">
        <v>0</v>
      </c>
      <c r="P46" s="57">
        <f>H46/4</f>
        <v>115.85</v>
      </c>
      <c r="Q46" s="57">
        <v>0</v>
      </c>
      <c r="R46" s="57">
        <v>0</v>
      </c>
      <c r="S46" s="58">
        <f>G46-I46</f>
        <v>926.32842394000011</v>
      </c>
      <c r="T46" s="58">
        <f t="shared" si="15"/>
        <v>-115.85</v>
      </c>
      <c r="U46" s="24">
        <f>K46/J46*100-100</f>
        <v>-100</v>
      </c>
      <c r="V46" s="25" t="s">
        <v>114</v>
      </c>
    </row>
    <row r="47" spans="1:24" s="2" customFormat="1" ht="30" x14ac:dyDescent="0.2">
      <c r="A47" s="5" t="s">
        <v>69</v>
      </c>
      <c r="B47" s="6" t="s">
        <v>70</v>
      </c>
      <c r="C47" s="23" t="s">
        <v>38</v>
      </c>
      <c r="D47" s="57">
        <f>D48+D50</f>
        <v>1.65</v>
      </c>
      <c r="E47" s="57">
        <f t="shared" ref="E47:S47" si="17">E48+E50</f>
        <v>0.2271</v>
      </c>
      <c r="F47" s="57">
        <f t="shared" si="17"/>
        <v>0</v>
      </c>
      <c r="G47" s="57">
        <f t="shared" si="17"/>
        <v>0</v>
      </c>
      <c r="H47" s="57">
        <f t="shared" si="17"/>
        <v>0</v>
      </c>
      <c r="I47" s="57">
        <f t="shared" si="17"/>
        <v>0</v>
      </c>
      <c r="J47" s="57">
        <f t="shared" si="17"/>
        <v>0</v>
      </c>
      <c r="K47" s="57">
        <f t="shared" si="17"/>
        <v>0</v>
      </c>
      <c r="L47" s="57">
        <f t="shared" si="17"/>
        <v>0</v>
      </c>
      <c r="M47" s="57">
        <f t="shared" si="17"/>
        <v>0</v>
      </c>
      <c r="N47" s="57">
        <f t="shared" si="17"/>
        <v>0</v>
      </c>
      <c r="O47" s="57">
        <f t="shared" si="17"/>
        <v>0</v>
      </c>
      <c r="P47" s="57">
        <f t="shared" si="17"/>
        <v>0</v>
      </c>
      <c r="Q47" s="57">
        <f t="shared" si="17"/>
        <v>0</v>
      </c>
      <c r="R47" s="57">
        <f t="shared" si="17"/>
        <v>0</v>
      </c>
      <c r="S47" s="57">
        <f t="shared" si="17"/>
        <v>0</v>
      </c>
      <c r="T47" s="58">
        <f t="shared" ref="T47:T54" si="18">K47-J47</f>
        <v>0</v>
      </c>
      <c r="U47" s="24">
        <v>0</v>
      </c>
      <c r="V47" s="25"/>
    </row>
    <row r="48" spans="1:24" s="2" customFormat="1" ht="45" x14ac:dyDescent="0.2">
      <c r="A48" s="5" t="s">
        <v>71</v>
      </c>
      <c r="B48" s="6" t="s">
        <v>72</v>
      </c>
      <c r="C48" s="23" t="s">
        <v>38</v>
      </c>
      <c r="D48" s="57">
        <f>D49</f>
        <v>1.65</v>
      </c>
      <c r="E48" s="57">
        <f>E49</f>
        <v>0.2271</v>
      </c>
      <c r="F48" s="57">
        <f>F49</f>
        <v>0</v>
      </c>
      <c r="G48" s="57">
        <f>G49</f>
        <v>0</v>
      </c>
      <c r="H48" s="57">
        <f t="shared" ref="H48:S48" si="19">H49</f>
        <v>0</v>
      </c>
      <c r="I48" s="57">
        <f t="shared" si="19"/>
        <v>0</v>
      </c>
      <c r="J48" s="57">
        <f t="shared" si="19"/>
        <v>0</v>
      </c>
      <c r="K48" s="57">
        <f t="shared" si="19"/>
        <v>0</v>
      </c>
      <c r="L48" s="57">
        <f t="shared" si="19"/>
        <v>0</v>
      </c>
      <c r="M48" s="57">
        <f t="shared" si="19"/>
        <v>0</v>
      </c>
      <c r="N48" s="57">
        <f t="shared" si="19"/>
        <v>0</v>
      </c>
      <c r="O48" s="57">
        <f t="shared" si="19"/>
        <v>0</v>
      </c>
      <c r="P48" s="57">
        <f t="shared" si="19"/>
        <v>0</v>
      </c>
      <c r="Q48" s="57">
        <f t="shared" si="19"/>
        <v>0</v>
      </c>
      <c r="R48" s="57">
        <f t="shared" si="19"/>
        <v>0</v>
      </c>
      <c r="S48" s="57">
        <f t="shared" si="19"/>
        <v>0</v>
      </c>
      <c r="T48" s="58">
        <f t="shared" si="18"/>
        <v>0</v>
      </c>
      <c r="U48" s="24">
        <v>0</v>
      </c>
      <c r="V48" s="25"/>
    </row>
    <row r="49" spans="1:24" s="2" customFormat="1" ht="31.5" x14ac:dyDescent="0.2">
      <c r="A49" s="5" t="s">
        <v>73</v>
      </c>
      <c r="B49" s="10" t="s">
        <v>74</v>
      </c>
      <c r="C49" s="23" t="s">
        <v>93</v>
      </c>
      <c r="D49" s="57">
        <v>1.65</v>
      </c>
      <c r="E49" s="57">
        <v>0.2271</v>
      </c>
      <c r="F49" s="57">
        <v>0</v>
      </c>
      <c r="G49" s="57">
        <v>0</v>
      </c>
      <c r="H49" s="57">
        <v>0</v>
      </c>
      <c r="I49" s="57">
        <v>0</v>
      </c>
      <c r="J49" s="57">
        <v>0</v>
      </c>
      <c r="K49" s="57">
        <v>0</v>
      </c>
      <c r="L49" s="57">
        <v>0</v>
      </c>
      <c r="M49" s="57">
        <v>0</v>
      </c>
      <c r="N49" s="59">
        <v>0</v>
      </c>
      <c r="O49" s="57">
        <v>0</v>
      </c>
      <c r="P49" s="57">
        <v>0</v>
      </c>
      <c r="Q49" s="57">
        <v>0</v>
      </c>
      <c r="R49" s="57">
        <v>0</v>
      </c>
      <c r="S49" s="58">
        <v>0</v>
      </c>
      <c r="T49" s="58">
        <f t="shared" si="18"/>
        <v>0</v>
      </c>
      <c r="U49" s="24">
        <v>0</v>
      </c>
      <c r="V49" s="26"/>
      <c r="X49" s="20"/>
    </row>
    <row r="50" spans="1:24" s="2" customFormat="1" ht="30" x14ac:dyDescent="0.2">
      <c r="A50" s="5" t="s">
        <v>75</v>
      </c>
      <c r="B50" s="6" t="s">
        <v>76</v>
      </c>
      <c r="C50" s="23" t="s">
        <v>38</v>
      </c>
      <c r="D50" s="57">
        <v>0</v>
      </c>
      <c r="E50" s="57">
        <v>0</v>
      </c>
      <c r="F50" s="57">
        <v>0</v>
      </c>
      <c r="G50" s="57">
        <v>0</v>
      </c>
      <c r="H50" s="57">
        <v>0</v>
      </c>
      <c r="I50" s="57">
        <v>0</v>
      </c>
      <c r="J50" s="57">
        <v>0</v>
      </c>
      <c r="K50" s="57">
        <v>0</v>
      </c>
      <c r="L50" s="57">
        <v>0</v>
      </c>
      <c r="M50" s="57">
        <v>0</v>
      </c>
      <c r="N50" s="59">
        <v>0</v>
      </c>
      <c r="O50" s="57">
        <v>0</v>
      </c>
      <c r="P50" s="57">
        <v>0</v>
      </c>
      <c r="Q50" s="57">
        <v>0</v>
      </c>
      <c r="R50" s="57">
        <v>0</v>
      </c>
      <c r="S50" s="57">
        <v>0</v>
      </c>
      <c r="T50" s="58">
        <f t="shared" si="18"/>
        <v>0</v>
      </c>
      <c r="U50" s="24">
        <v>0</v>
      </c>
      <c r="V50" s="25"/>
    </row>
    <row r="51" spans="1:24" s="2" customFormat="1" ht="45" x14ac:dyDescent="0.2">
      <c r="A51" s="5" t="s">
        <v>12</v>
      </c>
      <c r="B51" s="6" t="s">
        <v>77</v>
      </c>
      <c r="C51" s="23" t="s">
        <v>38</v>
      </c>
      <c r="D51" s="57">
        <v>0</v>
      </c>
      <c r="E51" s="57">
        <v>0</v>
      </c>
      <c r="F51" s="57">
        <v>0</v>
      </c>
      <c r="G51" s="57">
        <v>0</v>
      </c>
      <c r="H51" s="58">
        <v>0</v>
      </c>
      <c r="I51" s="57">
        <v>0</v>
      </c>
      <c r="J51" s="57">
        <v>0</v>
      </c>
      <c r="K51" s="57">
        <v>0</v>
      </c>
      <c r="L51" s="57">
        <v>0</v>
      </c>
      <c r="M51" s="57">
        <v>0</v>
      </c>
      <c r="N51" s="59">
        <v>0</v>
      </c>
      <c r="O51" s="57">
        <v>0</v>
      </c>
      <c r="P51" s="58">
        <v>0</v>
      </c>
      <c r="Q51" s="57">
        <v>0</v>
      </c>
      <c r="R51" s="57">
        <v>0</v>
      </c>
      <c r="S51" s="57">
        <v>0</v>
      </c>
      <c r="T51" s="58">
        <f t="shared" si="18"/>
        <v>0</v>
      </c>
      <c r="U51" s="24">
        <v>0</v>
      </c>
      <c r="V51" s="25"/>
    </row>
    <row r="52" spans="1:24" s="2" customFormat="1" ht="30" x14ac:dyDescent="0.2">
      <c r="A52" s="5" t="s">
        <v>29</v>
      </c>
      <c r="B52" s="6" t="s">
        <v>42</v>
      </c>
      <c r="C52" s="23" t="s">
        <v>38</v>
      </c>
      <c r="D52" s="57">
        <f>D53+D54</f>
        <v>2.851763</v>
      </c>
      <c r="E52" s="57">
        <f>E53+E54</f>
        <v>2.4479500000000001</v>
      </c>
      <c r="F52" s="57">
        <f t="shared" ref="F52:S52" si="20">F53+F54</f>
        <v>0</v>
      </c>
      <c r="G52" s="57">
        <f t="shared" si="20"/>
        <v>0</v>
      </c>
      <c r="H52" s="57">
        <f t="shared" si="20"/>
        <v>0</v>
      </c>
      <c r="I52" s="57">
        <f t="shared" si="20"/>
        <v>0</v>
      </c>
      <c r="J52" s="57">
        <f t="shared" si="20"/>
        <v>0</v>
      </c>
      <c r="K52" s="57">
        <f t="shared" si="20"/>
        <v>0</v>
      </c>
      <c r="L52" s="57">
        <f t="shared" si="20"/>
        <v>0</v>
      </c>
      <c r="M52" s="57">
        <f t="shared" si="20"/>
        <v>0</v>
      </c>
      <c r="N52" s="57">
        <f t="shared" si="20"/>
        <v>0</v>
      </c>
      <c r="O52" s="57">
        <f t="shared" si="20"/>
        <v>0</v>
      </c>
      <c r="P52" s="57">
        <f t="shared" si="20"/>
        <v>0</v>
      </c>
      <c r="Q52" s="57">
        <f t="shared" si="20"/>
        <v>0</v>
      </c>
      <c r="R52" s="57">
        <f t="shared" si="20"/>
        <v>0</v>
      </c>
      <c r="S52" s="57">
        <f t="shared" si="20"/>
        <v>0</v>
      </c>
      <c r="T52" s="58">
        <f t="shared" si="18"/>
        <v>0</v>
      </c>
      <c r="U52" s="24">
        <v>0</v>
      </c>
      <c r="V52" s="25"/>
    </row>
    <row r="53" spans="1:24" s="2" customFormat="1" ht="31.5" x14ac:dyDescent="0.2">
      <c r="A53" s="5" t="s">
        <v>78</v>
      </c>
      <c r="B53" s="10" t="s">
        <v>79</v>
      </c>
      <c r="C53" s="23" t="s">
        <v>94</v>
      </c>
      <c r="D53" s="58">
        <v>0.97836000000000001</v>
      </c>
      <c r="E53" s="57">
        <v>0.79452599999999995</v>
      </c>
      <c r="F53" s="58">
        <v>0</v>
      </c>
      <c r="G53" s="57">
        <v>0</v>
      </c>
      <c r="H53" s="57">
        <v>0</v>
      </c>
      <c r="I53" s="57">
        <v>0</v>
      </c>
      <c r="J53" s="57">
        <v>0</v>
      </c>
      <c r="K53" s="57">
        <v>0</v>
      </c>
      <c r="L53" s="57">
        <v>0</v>
      </c>
      <c r="M53" s="57">
        <v>0</v>
      </c>
      <c r="N53" s="59">
        <v>0</v>
      </c>
      <c r="O53" s="57">
        <v>0</v>
      </c>
      <c r="P53" s="57">
        <v>0</v>
      </c>
      <c r="Q53" s="57">
        <v>0</v>
      </c>
      <c r="R53" s="58">
        <v>0</v>
      </c>
      <c r="S53" s="58">
        <v>0</v>
      </c>
      <c r="T53" s="58">
        <f t="shared" si="18"/>
        <v>0</v>
      </c>
      <c r="U53" s="24">
        <v>0</v>
      </c>
      <c r="V53" s="26"/>
      <c r="X53" s="20"/>
    </row>
    <row r="54" spans="1:24" s="2" customFormat="1" ht="31.5" x14ac:dyDescent="0.2">
      <c r="A54" s="5" t="s">
        <v>80</v>
      </c>
      <c r="B54" s="10" t="s">
        <v>81</v>
      </c>
      <c r="C54" s="23" t="s">
        <v>95</v>
      </c>
      <c r="D54" s="58">
        <v>1.8734029999999999</v>
      </c>
      <c r="E54" s="57">
        <v>1.653424</v>
      </c>
      <c r="F54" s="58">
        <v>0</v>
      </c>
      <c r="G54" s="57">
        <v>0</v>
      </c>
      <c r="H54" s="57">
        <v>0</v>
      </c>
      <c r="I54" s="57">
        <v>0</v>
      </c>
      <c r="J54" s="57">
        <v>0</v>
      </c>
      <c r="K54" s="57">
        <v>0</v>
      </c>
      <c r="L54" s="57">
        <v>0</v>
      </c>
      <c r="M54" s="57">
        <v>0</v>
      </c>
      <c r="N54" s="59">
        <v>0</v>
      </c>
      <c r="O54" s="57">
        <v>0</v>
      </c>
      <c r="P54" s="57">
        <v>0</v>
      </c>
      <c r="Q54" s="57">
        <v>0</v>
      </c>
      <c r="R54" s="58">
        <v>0</v>
      </c>
      <c r="S54" s="58">
        <v>0</v>
      </c>
      <c r="T54" s="58">
        <f t="shared" si="18"/>
        <v>0</v>
      </c>
      <c r="U54" s="24">
        <v>0</v>
      </c>
      <c r="V54" s="26"/>
      <c r="X54" s="20"/>
    </row>
    <row r="55" spans="1:24" ht="9.9499999999999993" customHeight="1" x14ac:dyDescent="0.25"/>
    <row r="57" spans="1:24" x14ac:dyDescent="0.25">
      <c r="E57" s="22"/>
    </row>
  </sheetData>
  <autoFilter ref="A18:V54"/>
  <mergeCells count="39">
    <mergeCell ref="E14:E17"/>
    <mergeCell ref="A14:A17"/>
    <mergeCell ref="B14:B17"/>
    <mergeCell ref="C14:C17"/>
    <mergeCell ref="D14:D17"/>
    <mergeCell ref="G16:G17"/>
    <mergeCell ref="F14:G15"/>
    <mergeCell ref="F16:F17"/>
    <mergeCell ref="I16:I17"/>
    <mergeCell ref="H16:H17"/>
    <mergeCell ref="H14:Q14"/>
    <mergeCell ref="P15:Q15"/>
    <mergeCell ref="N15:O15"/>
    <mergeCell ref="L15:M15"/>
    <mergeCell ref="K11:V11"/>
    <mergeCell ref="M16:M17"/>
    <mergeCell ref="L16:L17"/>
    <mergeCell ref="T14:U15"/>
    <mergeCell ref="T16:T17"/>
    <mergeCell ref="U16:U17"/>
    <mergeCell ref="S16:S17"/>
    <mergeCell ref="K16:K17"/>
    <mergeCell ref="O16:O17"/>
    <mergeCell ref="U2:V2"/>
    <mergeCell ref="P16:P17"/>
    <mergeCell ref="Q16:Q17"/>
    <mergeCell ref="V14:V17"/>
    <mergeCell ref="H6:S6"/>
    <mergeCell ref="H7:S7"/>
    <mergeCell ref="A3:V3"/>
    <mergeCell ref="J4:K4"/>
    <mergeCell ref="K12:V12"/>
    <mergeCell ref="J15:K15"/>
    <mergeCell ref="H15:I15"/>
    <mergeCell ref="J16:J17"/>
    <mergeCell ref="N16:N17"/>
    <mergeCell ref="K9:L9"/>
    <mergeCell ref="R14:S15"/>
    <mergeCell ref="R16:R17"/>
  </mergeCells>
  <phoneticPr fontId="0" type="noConversion"/>
  <pageMargins left="0.59055118110236227" right="0.39370078740157483" top="0.78740157480314965" bottom="0.39370078740157483" header="0.19685039370078741" footer="0.19685039370078741"/>
  <pageSetup paperSize="8" scale="8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</vt:lpstr>
      <vt:lpstr>'форма 1'!Область_печати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Пискунов Александр Сергеевич</cp:lastModifiedBy>
  <cp:lastPrinted>2021-03-23T12:36:03Z</cp:lastPrinted>
  <dcterms:created xsi:type="dcterms:W3CDTF">2011-01-11T10:25:48Z</dcterms:created>
  <dcterms:modified xsi:type="dcterms:W3CDTF">2021-04-19T13:35:23Z</dcterms:modified>
</cp:coreProperties>
</file>